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従業員別コスト試算" sheetId="1" state="visible" r:id="rId1"/>
    <sheet xmlns:r="http://schemas.openxmlformats.org/officeDocument/2006/relationships" name="標準報酬月額表" sheetId="2" state="visible" r:id="rId2"/>
    <sheet xmlns:r="http://schemas.openxmlformats.org/officeDocument/2006/relationships" name="施行スケジュール" sheetId="3" state="visible" r:id="rId3"/>
    <sheet xmlns:r="http://schemas.openxmlformats.org/officeDocument/2006/relationships" name="使い方・出典" sheetId="4" state="visible" r:id="rId4"/>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0F172A"/>
      <sz val="13"/>
    </font>
    <font>
      <color rgb="0064748B"/>
      <sz val="9"/>
    </font>
    <font>
      <b val="1"/>
      <color rgb="00FFFFFF"/>
      <sz val="11"/>
    </font>
    <font>
      <b val="1"/>
    </font>
    <font>
      <b val="1"/>
      <color rgb="0000695C"/>
    </font>
  </fonts>
  <fills count="4">
    <fill>
      <patternFill/>
    </fill>
    <fill>
      <patternFill patternType="gray125"/>
    </fill>
    <fill>
      <patternFill patternType="solid">
        <fgColor rgb="00FFF9C4"/>
      </patternFill>
    </fill>
    <fill>
      <patternFill patternType="solid">
        <fgColor rgb="0000897B"/>
      </patternFill>
    </fill>
  </fills>
  <borders count="2">
    <border>
      <left/>
      <right/>
      <top/>
      <bottom/>
      <diagonal/>
    </border>
    <border>
      <left style="thin">
        <color rgb="00CBD5E1"/>
      </left>
      <right style="thin">
        <color rgb="00CBD5E1"/>
      </right>
      <top style="thin">
        <color rgb="00CBD5E1"/>
      </top>
      <bottom style="thin">
        <color rgb="00CBD5E1"/>
      </bottom>
    </border>
  </borders>
  <cellStyleXfs count="1">
    <xf numFmtId="0" fontId="0" fillId="0" borderId="0"/>
  </cellStyleXfs>
  <cellXfs count="13">
    <xf numFmtId="0" fontId="0" fillId="0" borderId="0" pivotButton="0" quotePrefix="0" xfId="0"/>
    <xf numFmtId="0" fontId="1" fillId="0" borderId="0" pivotButton="0" quotePrefix="0" xfId="0"/>
    <xf numFmtId="0" fontId="2" fillId="0" borderId="0" pivotButton="0" quotePrefix="0" xfId="0"/>
    <xf numFmtId="2" fontId="0" fillId="2" borderId="0" pivotButton="0" quotePrefix="0" xfId="0"/>
    <xf numFmtId="0" fontId="3" fillId="3" borderId="1" applyAlignment="1" pivotButton="0" quotePrefix="0" xfId="0">
      <alignment horizontal="center" vertical="center" wrapText="1"/>
    </xf>
    <xf numFmtId="0" fontId="0" fillId="2" borderId="1" pivotButton="0" quotePrefix="0" xfId="0"/>
    <xf numFmtId="3" fontId="0" fillId="2" borderId="1" pivotButton="0" quotePrefix="0" xfId="0"/>
    <xf numFmtId="0" fontId="0" fillId="0" borderId="1" pivotButton="0" quotePrefix="0" xfId="0"/>
    <xf numFmtId="3" fontId="0" fillId="0" borderId="1" pivotButton="0" quotePrefix="0" xfId="0"/>
    <xf numFmtId="0" fontId="4" fillId="0" borderId="0" pivotButton="0" quotePrefix="0" xfId="0"/>
    <xf numFmtId="3" fontId="5" fillId="0" borderId="0" pivotButton="0" quotePrefix="0" xfId="0"/>
    <xf numFmtId="2" fontId="0" fillId="0" borderId="1" pivotButton="0" quotePrefix="0" xfId="0"/>
    <xf numFmtId="0" fontId="0" fillId="0" borderId="1"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63"/>
  <sheetViews>
    <sheetView workbookViewId="0">
      <pane ySplit="8" topLeftCell="A9" activePane="bottomLeft" state="frozen"/>
      <selection pane="bottomLeft" activeCell="A1" sqref="A1"/>
    </sheetView>
  </sheetViews>
  <sheetFormatPr baseColWidth="8" defaultRowHeight="15"/>
  <cols>
    <col width="16" customWidth="1" min="1" max="1"/>
    <col width="16" customWidth="1" min="2" max="2"/>
    <col width="16" customWidth="1" min="3" max="3"/>
    <col width="10" customWidth="1" min="4" max="4"/>
    <col width="26" customWidth="1" min="5" max="5"/>
    <col width="14" customWidth="1" min="6" max="6"/>
    <col width="16" customWidth="1" min="7" max="7"/>
    <col width="16" customWidth="1" min="8" max="8"/>
    <col width="18" customWidth="1" min="9" max="9"/>
    <col width="20" customWidth="1" min="10" max="10"/>
  </cols>
  <sheetData>
    <row r="1">
      <c r="A1" s="1" t="inlineStr">
        <is>
          <t>社会保険 適用拡大 会社負担コスト試算シート</t>
        </is>
      </c>
    </row>
    <row r="2">
      <c r="A2" s="2" t="inlineStr">
        <is>
          <t>黄色いセルに入力してください。保険料率は協会けんぽの都道府県別料率に置き換えて使います。</t>
        </is>
      </c>
    </row>
    <row r="4">
      <c r="A4" t="inlineStr">
        <is>
          <t>健康保険料率（％・労使合計）</t>
        </is>
      </c>
      <c r="B4" s="3" t="n">
        <v>10</v>
      </c>
    </row>
    <row r="5">
      <c r="A5" t="inlineStr">
        <is>
          <t>介護保険料率（％・40歳以上）</t>
        </is>
      </c>
      <c r="B5" s="3" t="n">
        <v>1.6</v>
      </c>
    </row>
    <row r="6">
      <c r="A6" t="inlineStr">
        <is>
          <t>厚生年金保険料率（％・労使合計）</t>
        </is>
      </c>
      <c r="B6" s="3" t="n">
        <v>18.3</v>
      </c>
    </row>
    <row r="8">
      <c r="A8" s="4" t="inlineStr">
        <is>
          <t>氏名・No</t>
        </is>
      </c>
      <c r="B8" s="4" t="inlineStr">
        <is>
          <t>週の所定労働時間</t>
        </is>
      </c>
      <c r="C8" s="4" t="inlineStr">
        <is>
          <t>月額賃金（円）</t>
        </is>
      </c>
      <c r="D8" s="4" t="inlineStr">
        <is>
          <t>40歳以上</t>
        </is>
      </c>
      <c r="E8" s="4" t="inlineStr">
        <is>
          <t>加入対象の判定</t>
        </is>
      </c>
      <c r="F8" s="4" t="inlineStr">
        <is>
          <t>標準報酬月額</t>
        </is>
      </c>
      <c r="G8" s="4" t="inlineStr">
        <is>
          <t>会社負担（月額）</t>
        </is>
      </c>
      <c r="H8" s="4" t="inlineStr">
        <is>
          <t>会社負担（年額）</t>
        </is>
      </c>
      <c r="I8" s="4" t="inlineStr">
        <is>
          <t>本人負担（月額・本来）</t>
        </is>
      </c>
      <c r="J8" s="4" t="inlineStr">
        <is>
          <t>本人負担（月額・軽減特例）</t>
        </is>
      </c>
    </row>
    <row r="9">
      <c r="A9" s="5" t="n"/>
      <c r="B9" s="5" t="n"/>
      <c r="C9" s="6" t="n"/>
      <c r="D9" s="5" t="n"/>
      <c r="E9" s="7">
        <f>IF(C9="","",IF(B9&gt;=30,"加入対象（正社員相当）",IF(AND(B9&gt;=20,C9&gt;=88000),"加入対象（短時間労働者・現行）",IF(B9&gt;=20,"賃金要件の撤廃後に加入対象","対象外"))))</f>
        <v/>
      </c>
      <c r="F9" s="8">
        <f>IF(C9="","",LOOKUP(C9,'標準報酬月額表'!$A$3:$A$12,'標準報酬月額表'!$C$3:$C$12))</f>
        <v/>
      </c>
      <c r="G9" s="8">
        <f>IF(OR(C9="",LEFT(E9,4)&lt;&gt;"加入対象"),"",ROUND(F9*(($B$4+IF(D9="はい",$B$5,0)+$B$6)/100)/2,0))</f>
        <v/>
      </c>
      <c r="H9" s="8">
        <f>IF(G9="","",G9*12)</f>
        <v/>
      </c>
      <c r="I9" s="8">
        <f>IF(G9="","",G9)</f>
        <v/>
      </c>
      <c r="J9" s="8">
        <f>IF(OR(G9="",F9&gt;126000),"",ROUND(G9*LOOKUP(F9,'標準報酬月額表'!$C$3:$C$12,'標準報酬月額表'!$E$3:$E$12),0))</f>
        <v/>
      </c>
    </row>
    <row r="10">
      <c r="A10" s="5" t="n"/>
      <c r="B10" s="5" t="n"/>
      <c r="C10" s="6" t="n"/>
      <c r="D10" s="5" t="n"/>
      <c r="E10" s="7">
        <f>IF(C10="","",IF(B10&gt;=30,"加入対象（正社員相当）",IF(AND(B10&gt;=20,C10&gt;=88000),"加入対象（短時間労働者・現行）",IF(B10&gt;=20,"賃金要件の撤廃後に加入対象","対象外"))))</f>
        <v/>
      </c>
      <c r="F10" s="8">
        <f>IF(C10="","",LOOKUP(C10,'標準報酬月額表'!$A$3:$A$12,'標準報酬月額表'!$C$3:$C$12))</f>
        <v/>
      </c>
      <c r="G10" s="8">
        <f>IF(OR(C10="",LEFT(E10,4)&lt;&gt;"加入対象"),"",ROUND(F10*(($B$4+IF(D10="はい",$B$5,0)+$B$6)/100)/2,0))</f>
        <v/>
      </c>
      <c r="H10" s="8">
        <f>IF(G10="","",G10*12)</f>
        <v/>
      </c>
      <c r="I10" s="8">
        <f>IF(G10="","",G10)</f>
        <v/>
      </c>
      <c r="J10" s="8">
        <f>IF(OR(G10="",F10&gt;126000),"",ROUND(G10*LOOKUP(F10,'標準報酬月額表'!$C$3:$C$12,'標準報酬月額表'!$E$3:$E$12),0))</f>
        <v/>
      </c>
    </row>
    <row r="11">
      <c r="A11" s="5" t="n"/>
      <c r="B11" s="5" t="n"/>
      <c r="C11" s="6" t="n"/>
      <c r="D11" s="5" t="n"/>
      <c r="E11" s="7">
        <f>IF(C11="","",IF(B11&gt;=30,"加入対象（正社員相当）",IF(AND(B11&gt;=20,C11&gt;=88000),"加入対象（短時間労働者・現行）",IF(B11&gt;=20,"賃金要件の撤廃後に加入対象","対象外"))))</f>
        <v/>
      </c>
      <c r="F11" s="8">
        <f>IF(C11="","",LOOKUP(C11,'標準報酬月額表'!$A$3:$A$12,'標準報酬月額表'!$C$3:$C$12))</f>
        <v/>
      </c>
      <c r="G11" s="8">
        <f>IF(OR(C11="",LEFT(E11,4)&lt;&gt;"加入対象"),"",ROUND(F11*(($B$4+IF(D11="はい",$B$5,0)+$B$6)/100)/2,0))</f>
        <v/>
      </c>
      <c r="H11" s="8">
        <f>IF(G11="","",G11*12)</f>
        <v/>
      </c>
      <c r="I11" s="8">
        <f>IF(G11="","",G11)</f>
        <v/>
      </c>
      <c r="J11" s="8">
        <f>IF(OR(G11="",F11&gt;126000),"",ROUND(G11*LOOKUP(F11,'標準報酬月額表'!$C$3:$C$12,'標準報酬月額表'!$E$3:$E$12),0))</f>
        <v/>
      </c>
    </row>
    <row r="12">
      <c r="A12" s="5" t="n"/>
      <c r="B12" s="5" t="n"/>
      <c r="C12" s="6" t="n"/>
      <c r="D12" s="5" t="n"/>
      <c r="E12" s="7">
        <f>IF(C12="","",IF(B12&gt;=30,"加入対象（正社員相当）",IF(AND(B12&gt;=20,C12&gt;=88000),"加入対象（短時間労働者・現行）",IF(B12&gt;=20,"賃金要件の撤廃後に加入対象","対象外"))))</f>
        <v/>
      </c>
      <c r="F12" s="8">
        <f>IF(C12="","",LOOKUP(C12,'標準報酬月額表'!$A$3:$A$12,'標準報酬月額表'!$C$3:$C$12))</f>
        <v/>
      </c>
      <c r="G12" s="8">
        <f>IF(OR(C12="",LEFT(E12,4)&lt;&gt;"加入対象"),"",ROUND(F12*(($B$4+IF(D12="はい",$B$5,0)+$B$6)/100)/2,0))</f>
        <v/>
      </c>
      <c r="H12" s="8">
        <f>IF(G12="","",G12*12)</f>
        <v/>
      </c>
      <c r="I12" s="8">
        <f>IF(G12="","",G12)</f>
        <v/>
      </c>
      <c r="J12" s="8">
        <f>IF(OR(G12="",F12&gt;126000),"",ROUND(G12*LOOKUP(F12,'標準報酬月額表'!$C$3:$C$12,'標準報酬月額表'!$E$3:$E$12),0))</f>
        <v/>
      </c>
    </row>
    <row r="13">
      <c r="A13" s="5" t="n"/>
      <c r="B13" s="5" t="n"/>
      <c r="C13" s="6" t="n"/>
      <c r="D13" s="5" t="n"/>
      <c r="E13" s="7">
        <f>IF(C13="","",IF(B13&gt;=30,"加入対象（正社員相当）",IF(AND(B13&gt;=20,C13&gt;=88000),"加入対象（短時間労働者・現行）",IF(B13&gt;=20,"賃金要件の撤廃後に加入対象","対象外"))))</f>
        <v/>
      </c>
      <c r="F13" s="8">
        <f>IF(C13="","",LOOKUP(C13,'標準報酬月額表'!$A$3:$A$12,'標準報酬月額表'!$C$3:$C$12))</f>
        <v/>
      </c>
      <c r="G13" s="8">
        <f>IF(OR(C13="",LEFT(E13,4)&lt;&gt;"加入対象"),"",ROUND(F13*(($B$4+IF(D13="はい",$B$5,0)+$B$6)/100)/2,0))</f>
        <v/>
      </c>
      <c r="H13" s="8">
        <f>IF(G13="","",G13*12)</f>
        <v/>
      </c>
      <c r="I13" s="8">
        <f>IF(G13="","",G13)</f>
        <v/>
      </c>
      <c r="J13" s="8">
        <f>IF(OR(G13="",F13&gt;126000),"",ROUND(G13*LOOKUP(F13,'標準報酬月額表'!$C$3:$C$12,'標準報酬月額表'!$E$3:$E$12),0))</f>
        <v/>
      </c>
    </row>
    <row r="14">
      <c r="A14" s="5" t="n"/>
      <c r="B14" s="5" t="n"/>
      <c r="C14" s="6" t="n"/>
      <c r="D14" s="5" t="n"/>
      <c r="E14" s="7">
        <f>IF(C14="","",IF(B14&gt;=30,"加入対象（正社員相当）",IF(AND(B14&gt;=20,C14&gt;=88000),"加入対象（短時間労働者・現行）",IF(B14&gt;=20,"賃金要件の撤廃後に加入対象","対象外"))))</f>
        <v/>
      </c>
      <c r="F14" s="8">
        <f>IF(C14="","",LOOKUP(C14,'標準報酬月額表'!$A$3:$A$12,'標準報酬月額表'!$C$3:$C$12))</f>
        <v/>
      </c>
      <c r="G14" s="8">
        <f>IF(OR(C14="",LEFT(E14,4)&lt;&gt;"加入対象"),"",ROUND(F14*(($B$4+IF(D14="はい",$B$5,0)+$B$6)/100)/2,0))</f>
        <v/>
      </c>
      <c r="H14" s="8">
        <f>IF(G14="","",G14*12)</f>
        <v/>
      </c>
      <c r="I14" s="8">
        <f>IF(G14="","",G14)</f>
        <v/>
      </c>
      <c r="J14" s="8">
        <f>IF(OR(G14="",F14&gt;126000),"",ROUND(G14*LOOKUP(F14,'標準報酬月額表'!$C$3:$C$12,'標準報酬月額表'!$E$3:$E$12),0))</f>
        <v/>
      </c>
    </row>
    <row r="15">
      <c r="A15" s="5" t="n"/>
      <c r="B15" s="5" t="n"/>
      <c r="C15" s="6" t="n"/>
      <c r="D15" s="5" t="n"/>
      <c r="E15" s="7">
        <f>IF(C15="","",IF(B15&gt;=30,"加入対象（正社員相当）",IF(AND(B15&gt;=20,C15&gt;=88000),"加入対象（短時間労働者・現行）",IF(B15&gt;=20,"賃金要件の撤廃後に加入対象","対象外"))))</f>
        <v/>
      </c>
      <c r="F15" s="8">
        <f>IF(C15="","",LOOKUP(C15,'標準報酬月額表'!$A$3:$A$12,'標準報酬月額表'!$C$3:$C$12))</f>
        <v/>
      </c>
      <c r="G15" s="8">
        <f>IF(OR(C15="",LEFT(E15,4)&lt;&gt;"加入対象"),"",ROUND(F15*(($B$4+IF(D15="はい",$B$5,0)+$B$6)/100)/2,0))</f>
        <v/>
      </c>
      <c r="H15" s="8">
        <f>IF(G15="","",G15*12)</f>
        <v/>
      </c>
      <c r="I15" s="8">
        <f>IF(G15="","",G15)</f>
        <v/>
      </c>
      <c r="J15" s="8">
        <f>IF(OR(G15="",F15&gt;126000),"",ROUND(G15*LOOKUP(F15,'標準報酬月額表'!$C$3:$C$12,'標準報酬月額表'!$E$3:$E$12),0))</f>
        <v/>
      </c>
    </row>
    <row r="16">
      <c r="A16" s="5" t="n"/>
      <c r="B16" s="5" t="n"/>
      <c r="C16" s="6" t="n"/>
      <c r="D16" s="5" t="n"/>
      <c r="E16" s="7">
        <f>IF(C16="","",IF(B16&gt;=30,"加入対象（正社員相当）",IF(AND(B16&gt;=20,C16&gt;=88000),"加入対象（短時間労働者・現行）",IF(B16&gt;=20,"賃金要件の撤廃後に加入対象","対象外"))))</f>
        <v/>
      </c>
      <c r="F16" s="8">
        <f>IF(C16="","",LOOKUP(C16,'標準報酬月額表'!$A$3:$A$12,'標準報酬月額表'!$C$3:$C$12))</f>
        <v/>
      </c>
      <c r="G16" s="8">
        <f>IF(OR(C16="",LEFT(E16,4)&lt;&gt;"加入対象"),"",ROUND(F16*(($B$4+IF(D16="はい",$B$5,0)+$B$6)/100)/2,0))</f>
        <v/>
      </c>
      <c r="H16" s="8">
        <f>IF(G16="","",G16*12)</f>
        <v/>
      </c>
      <c r="I16" s="8">
        <f>IF(G16="","",G16)</f>
        <v/>
      </c>
      <c r="J16" s="8">
        <f>IF(OR(G16="",F16&gt;126000),"",ROUND(G16*LOOKUP(F16,'標準報酬月額表'!$C$3:$C$12,'標準報酬月額表'!$E$3:$E$12),0))</f>
        <v/>
      </c>
    </row>
    <row r="17">
      <c r="A17" s="5" t="n"/>
      <c r="B17" s="5" t="n"/>
      <c r="C17" s="6" t="n"/>
      <c r="D17" s="5" t="n"/>
      <c r="E17" s="7">
        <f>IF(C17="","",IF(B17&gt;=30,"加入対象（正社員相当）",IF(AND(B17&gt;=20,C17&gt;=88000),"加入対象（短時間労働者・現行）",IF(B17&gt;=20,"賃金要件の撤廃後に加入対象","対象外"))))</f>
        <v/>
      </c>
      <c r="F17" s="8">
        <f>IF(C17="","",LOOKUP(C17,'標準報酬月額表'!$A$3:$A$12,'標準報酬月額表'!$C$3:$C$12))</f>
        <v/>
      </c>
      <c r="G17" s="8">
        <f>IF(OR(C17="",LEFT(E17,4)&lt;&gt;"加入対象"),"",ROUND(F17*(($B$4+IF(D17="はい",$B$5,0)+$B$6)/100)/2,0))</f>
        <v/>
      </c>
      <c r="H17" s="8">
        <f>IF(G17="","",G17*12)</f>
        <v/>
      </c>
      <c r="I17" s="8">
        <f>IF(G17="","",G17)</f>
        <v/>
      </c>
      <c r="J17" s="8">
        <f>IF(OR(G17="",F17&gt;126000),"",ROUND(G17*LOOKUP(F17,'標準報酬月額表'!$C$3:$C$12,'標準報酬月額表'!$E$3:$E$12),0))</f>
        <v/>
      </c>
    </row>
    <row r="18">
      <c r="A18" s="5" t="n"/>
      <c r="B18" s="5" t="n"/>
      <c r="C18" s="6" t="n"/>
      <c r="D18" s="5" t="n"/>
      <c r="E18" s="7">
        <f>IF(C18="","",IF(B18&gt;=30,"加入対象（正社員相当）",IF(AND(B18&gt;=20,C18&gt;=88000),"加入対象（短時間労働者・現行）",IF(B18&gt;=20,"賃金要件の撤廃後に加入対象","対象外"))))</f>
        <v/>
      </c>
      <c r="F18" s="8">
        <f>IF(C18="","",LOOKUP(C18,'標準報酬月額表'!$A$3:$A$12,'標準報酬月額表'!$C$3:$C$12))</f>
        <v/>
      </c>
      <c r="G18" s="8">
        <f>IF(OR(C18="",LEFT(E18,4)&lt;&gt;"加入対象"),"",ROUND(F18*(($B$4+IF(D18="はい",$B$5,0)+$B$6)/100)/2,0))</f>
        <v/>
      </c>
      <c r="H18" s="8">
        <f>IF(G18="","",G18*12)</f>
        <v/>
      </c>
      <c r="I18" s="8">
        <f>IF(G18="","",G18)</f>
        <v/>
      </c>
      <c r="J18" s="8">
        <f>IF(OR(G18="",F18&gt;126000),"",ROUND(G18*LOOKUP(F18,'標準報酬月額表'!$C$3:$C$12,'標準報酬月額表'!$E$3:$E$12),0))</f>
        <v/>
      </c>
    </row>
    <row r="19">
      <c r="A19" s="5" t="n"/>
      <c r="B19" s="5" t="n"/>
      <c r="C19" s="6" t="n"/>
      <c r="D19" s="5" t="n"/>
      <c r="E19" s="7">
        <f>IF(C19="","",IF(B19&gt;=30,"加入対象（正社員相当）",IF(AND(B19&gt;=20,C19&gt;=88000),"加入対象（短時間労働者・現行）",IF(B19&gt;=20,"賃金要件の撤廃後に加入対象","対象外"))))</f>
        <v/>
      </c>
      <c r="F19" s="8">
        <f>IF(C19="","",LOOKUP(C19,'標準報酬月額表'!$A$3:$A$12,'標準報酬月額表'!$C$3:$C$12))</f>
        <v/>
      </c>
      <c r="G19" s="8">
        <f>IF(OR(C19="",LEFT(E19,4)&lt;&gt;"加入対象"),"",ROUND(F19*(($B$4+IF(D19="はい",$B$5,0)+$B$6)/100)/2,0))</f>
        <v/>
      </c>
      <c r="H19" s="8">
        <f>IF(G19="","",G19*12)</f>
        <v/>
      </c>
      <c r="I19" s="8">
        <f>IF(G19="","",G19)</f>
        <v/>
      </c>
      <c r="J19" s="8">
        <f>IF(OR(G19="",F19&gt;126000),"",ROUND(G19*LOOKUP(F19,'標準報酬月額表'!$C$3:$C$12,'標準報酬月額表'!$E$3:$E$12),0))</f>
        <v/>
      </c>
    </row>
    <row r="20">
      <c r="A20" s="5" t="n"/>
      <c r="B20" s="5" t="n"/>
      <c r="C20" s="6" t="n"/>
      <c r="D20" s="5" t="n"/>
      <c r="E20" s="7">
        <f>IF(C20="","",IF(B20&gt;=30,"加入対象（正社員相当）",IF(AND(B20&gt;=20,C20&gt;=88000),"加入対象（短時間労働者・現行）",IF(B20&gt;=20,"賃金要件の撤廃後に加入対象","対象外"))))</f>
        <v/>
      </c>
      <c r="F20" s="8">
        <f>IF(C20="","",LOOKUP(C20,'標準報酬月額表'!$A$3:$A$12,'標準報酬月額表'!$C$3:$C$12))</f>
        <v/>
      </c>
      <c r="G20" s="8">
        <f>IF(OR(C20="",LEFT(E20,4)&lt;&gt;"加入対象"),"",ROUND(F20*(($B$4+IF(D20="はい",$B$5,0)+$B$6)/100)/2,0))</f>
        <v/>
      </c>
      <c r="H20" s="8">
        <f>IF(G20="","",G20*12)</f>
        <v/>
      </c>
      <c r="I20" s="8">
        <f>IF(G20="","",G20)</f>
        <v/>
      </c>
      <c r="J20" s="8">
        <f>IF(OR(G20="",F20&gt;126000),"",ROUND(G20*LOOKUP(F20,'標準報酬月額表'!$C$3:$C$12,'標準報酬月額表'!$E$3:$E$12),0))</f>
        <v/>
      </c>
    </row>
    <row r="21">
      <c r="A21" s="5" t="n"/>
      <c r="B21" s="5" t="n"/>
      <c r="C21" s="6" t="n"/>
      <c r="D21" s="5" t="n"/>
      <c r="E21" s="7">
        <f>IF(C21="","",IF(B21&gt;=30,"加入対象（正社員相当）",IF(AND(B21&gt;=20,C21&gt;=88000),"加入対象（短時間労働者・現行）",IF(B21&gt;=20,"賃金要件の撤廃後に加入対象","対象外"))))</f>
        <v/>
      </c>
      <c r="F21" s="8">
        <f>IF(C21="","",LOOKUP(C21,'標準報酬月額表'!$A$3:$A$12,'標準報酬月額表'!$C$3:$C$12))</f>
        <v/>
      </c>
      <c r="G21" s="8">
        <f>IF(OR(C21="",LEFT(E21,4)&lt;&gt;"加入対象"),"",ROUND(F21*(($B$4+IF(D21="はい",$B$5,0)+$B$6)/100)/2,0))</f>
        <v/>
      </c>
      <c r="H21" s="8">
        <f>IF(G21="","",G21*12)</f>
        <v/>
      </c>
      <c r="I21" s="8">
        <f>IF(G21="","",G21)</f>
        <v/>
      </c>
      <c r="J21" s="8">
        <f>IF(OR(G21="",F21&gt;126000),"",ROUND(G21*LOOKUP(F21,'標準報酬月額表'!$C$3:$C$12,'標準報酬月額表'!$E$3:$E$12),0))</f>
        <v/>
      </c>
    </row>
    <row r="22">
      <c r="A22" s="5" t="n"/>
      <c r="B22" s="5" t="n"/>
      <c r="C22" s="6" t="n"/>
      <c r="D22" s="5" t="n"/>
      <c r="E22" s="7">
        <f>IF(C22="","",IF(B22&gt;=30,"加入対象（正社員相当）",IF(AND(B22&gt;=20,C22&gt;=88000),"加入対象（短時間労働者・現行）",IF(B22&gt;=20,"賃金要件の撤廃後に加入対象","対象外"))))</f>
        <v/>
      </c>
      <c r="F22" s="8">
        <f>IF(C22="","",LOOKUP(C22,'標準報酬月額表'!$A$3:$A$12,'標準報酬月額表'!$C$3:$C$12))</f>
        <v/>
      </c>
      <c r="G22" s="8">
        <f>IF(OR(C22="",LEFT(E22,4)&lt;&gt;"加入対象"),"",ROUND(F22*(($B$4+IF(D22="はい",$B$5,0)+$B$6)/100)/2,0))</f>
        <v/>
      </c>
      <c r="H22" s="8">
        <f>IF(G22="","",G22*12)</f>
        <v/>
      </c>
      <c r="I22" s="8">
        <f>IF(G22="","",G22)</f>
        <v/>
      </c>
      <c r="J22" s="8">
        <f>IF(OR(G22="",F22&gt;126000),"",ROUND(G22*LOOKUP(F22,'標準報酬月額表'!$C$3:$C$12,'標準報酬月額表'!$E$3:$E$12),0))</f>
        <v/>
      </c>
    </row>
    <row r="23">
      <c r="A23" s="5" t="n"/>
      <c r="B23" s="5" t="n"/>
      <c r="C23" s="6" t="n"/>
      <c r="D23" s="5" t="n"/>
      <c r="E23" s="7">
        <f>IF(C23="","",IF(B23&gt;=30,"加入対象（正社員相当）",IF(AND(B23&gt;=20,C23&gt;=88000),"加入対象（短時間労働者・現行）",IF(B23&gt;=20,"賃金要件の撤廃後に加入対象","対象外"))))</f>
        <v/>
      </c>
      <c r="F23" s="8">
        <f>IF(C23="","",LOOKUP(C23,'標準報酬月額表'!$A$3:$A$12,'標準報酬月額表'!$C$3:$C$12))</f>
        <v/>
      </c>
      <c r="G23" s="8">
        <f>IF(OR(C23="",LEFT(E23,4)&lt;&gt;"加入対象"),"",ROUND(F23*(($B$4+IF(D23="はい",$B$5,0)+$B$6)/100)/2,0))</f>
        <v/>
      </c>
      <c r="H23" s="8">
        <f>IF(G23="","",G23*12)</f>
        <v/>
      </c>
      <c r="I23" s="8">
        <f>IF(G23="","",G23)</f>
        <v/>
      </c>
      <c r="J23" s="8">
        <f>IF(OR(G23="",F23&gt;126000),"",ROUND(G23*LOOKUP(F23,'標準報酬月額表'!$C$3:$C$12,'標準報酬月額表'!$E$3:$E$12),0))</f>
        <v/>
      </c>
    </row>
    <row r="24">
      <c r="A24" s="5" t="n"/>
      <c r="B24" s="5" t="n"/>
      <c r="C24" s="6" t="n"/>
      <c r="D24" s="5" t="n"/>
      <c r="E24" s="7">
        <f>IF(C24="","",IF(B24&gt;=30,"加入対象（正社員相当）",IF(AND(B24&gt;=20,C24&gt;=88000),"加入対象（短時間労働者・現行）",IF(B24&gt;=20,"賃金要件の撤廃後に加入対象","対象外"))))</f>
        <v/>
      </c>
      <c r="F24" s="8">
        <f>IF(C24="","",LOOKUP(C24,'標準報酬月額表'!$A$3:$A$12,'標準報酬月額表'!$C$3:$C$12))</f>
        <v/>
      </c>
      <c r="G24" s="8">
        <f>IF(OR(C24="",LEFT(E24,4)&lt;&gt;"加入対象"),"",ROUND(F24*(($B$4+IF(D24="はい",$B$5,0)+$B$6)/100)/2,0))</f>
        <v/>
      </c>
      <c r="H24" s="8">
        <f>IF(G24="","",G24*12)</f>
        <v/>
      </c>
      <c r="I24" s="8">
        <f>IF(G24="","",G24)</f>
        <v/>
      </c>
      <c r="J24" s="8">
        <f>IF(OR(G24="",F24&gt;126000),"",ROUND(G24*LOOKUP(F24,'標準報酬月額表'!$C$3:$C$12,'標準報酬月額表'!$E$3:$E$12),0))</f>
        <v/>
      </c>
    </row>
    <row r="25">
      <c r="A25" s="5" t="n"/>
      <c r="B25" s="5" t="n"/>
      <c r="C25" s="6" t="n"/>
      <c r="D25" s="5" t="n"/>
      <c r="E25" s="7">
        <f>IF(C25="","",IF(B25&gt;=30,"加入対象（正社員相当）",IF(AND(B25&gt;=20,C25&gt;=88000),"加入対象（短時間労働者・現行）",IF(B25&gt;=20,"賃金要件の撤廃後に加入対象","対象外"))))</f>
        <v/>
      </c>
      <c r="F25" s="8">
        <f>IF(C25="","",LOOKUP(C25,'標準報酬月額表'!$A$3:$A$12,'標準報酬月額表'!$C$3:$C$12))</f>
        <v/>
      </c>
      <c r="G25" s="8">
        <f>IF(OR(C25="",LEFT(E25,4)&lt;&gt;"加入対象"),"",ROUND(F25*(($B$4+IF(D25="はい",$B$5,0)+$B$6)/100)/2,0))</f>
        <v/>
      </c>
      <c r="H25" s="8">
        <f>IF(G25="","",G25*12)</f>
        <v/>
      </c>
      <c r="I25" s="8">
        <f>IF(G25="","",G25)</f>
        <v/>
      </c>
      <c r="J25" s="8">
        <f>IF(OR(G25="",F25&gt;126000),"",ROUND(G25*LOOKUP(F25,'標準報酬月額表'!$C$3:$C$12,'標準報酬月額表'!$E$3:$E$12),0))</f>
        <v/>
      </c>
    </row>
    <row r="26">
      <c r="A26" s="5" t="n"/>
      <c r="B26" s="5" t="n"/>
      <c r="C26" s="6" t="n"/>
      <c r="D26" s="5" t="n"/>
      <c r="E26" s="7">
        <f>IF(C26="","",IF(B26&gt;=30,"加入対象（正社員相当）",IF(AND(B26&gt;=20,C26&gt;=88000),"加入対象（短時間労働者・現行）",IF(B26&gt;=20,"賃金要件の撤廃後に加入対象","対象外"))))</f>
        <v/>
      </c>
      <c r="F26" s="8">
        <f>IF(C26="","",LOOKUP(C26,'標準報酬月額表'!$A$3:$A$12,'標準報酬月額表'!$C$3:$C$12))</f>
        <v/>
      </c>
      <c r="G26" s="8">
        <f>IF(OR(C26="",LEFT(E26,4)&lt;&gt;"加入対象"),"",ROUND(F26*(($B$4+IF(D26="はい",$B$5,0)+$B$6)/100)/2,0))</f>
        <v/>
      </c>
      <c r="H26" s="8">
        <f>IF(G26="","",G26*12)</f>
        <v/>
      </c>
      <c r="I26" s="8">
        <f>IF(G26="","",G26)</f>
        <v/>
      </c>
      <c r="J26" s="8">
        <f>IF(OR(G26="",F26&gt;126000),"",ROUND(G26*LOOKUP(F26,'標準報酬月額表'!$C$3:$C$12,'標準報酬月額表'!$E$3:$E$12),0))</f>
        <v/>
      </c>
    </row>
    <row r="27">
      <c r="A27" s="5" t="n"/>
      <c r="B27" s="5" t="n"/>
      <c r="C27" s="6" t="n"/>
      <c r="D27" s="5" t="n"/>
      <c r="E27" s="7">
        <f>IF(C27="","",IF(B27&gt;=30,"加入対象（正社員相当）",IF(AND(B27&gt;=20,C27&gt;=88000),"加入対象（短時間労働者・現行）",IF(B27&gt;=20,"賃金要件の撤廃後に加入対象","対象外"))))</f>
        <v/>
      </c>
      <c r="F27" s="8">
        <f>IF(C27="","",LOOKUP(C27,'標準報酬月額表'!$A$3:$A$12,'標準報酬月額表'!$C$3:$C$12))</f>
        <v/>
      </c>
      <c r="G27" s="8">
        <f>IF(OR(C27="",LEFT(E27,4)&lt;&gt;"加入対象"),"",ROUND(F27*(($B$4+IF(D27="はい",$B$5,0)+$B$6)/100)/2,0))</f>
        <v/>
      </c>
      <c r="H27" s="8">
        <f>IF(G27="","",G27*12)</f>
        <v/>
      </c>
      <c r="I27" s="8">
        <f>IF(G27="","",G27)</f>
        <v/>
      </c>
      <c r="J27" s="8">
        <f>IF(OR(G27="",F27&gt;126000),"",ROUND(G27*LOOKUP(F27,'標準報酬月額表'!$C$3:$C$12,'標準報酬月額表'!$E$3:$E$12),0))</f>
        <v/>
      </c>
    </row>
    <row r="28">
      <c r="A28" s="5" t="n"/>
      <c r="B28" s="5" t="n"/>
      <c r="C28" s="6" t="n"/>
      <c r="D28" s="5" t="n"/>
      <c r="E28" s="7">
        <f>IF(C28="","",IF(B28&gt;=30,"加入対象（正社員相当）",IF(AND(B28&gt;=20,C28&gt;=88000),"加入対象（短時間労働者・現行）",IF(B28&gt;=20,"賃金要件の撤廃後に加入対象","対象外"))))</f>
        <v/>
      </c>
      <c r="F28" s="8">
        <f>IF(C28="","",LOOKUP(C28,'標準報酬月額表'!$A$3:$A$12,'標準報酬月額表'!$C$3:$C$12))</f>
        <v/>
      </c>
      <c r="G28" s="8">
        <f>IF(OR(C28="",LEFT(E28,4)&lt;&gt;"加入対象"),"",ROUND(F28*(($B$4+IF(D28="はい",$B$5,0)+$B$6)/100)/2,0))</f>
        <v/>
      </c>
      <c r="H28" s="8">
        <f>IF(G28="","",G28*12)</f>
        <v/>
      </c>
      <c r="I28" s="8">
        <f>IF(G28="","",G28)</f>
        <v/>
      </c>
      <c r="J28" s="8">
        <f>IF(OR(G28="",F28&gt;126000),"",ROUND(G28*LOOKUP(F28,'標準報酬月額表'!$C$3:$C$12,'標準報酬月額表'!$E$3:$E$12),0))</f>
        <v/>
      </c>
    </row>
    <row r="29">
      <c r="A29" s="5" t="n"/>
      <c r="B29" s="5" t="n"/>
      <c r="C29" s="6" t="n"/>
      <c r="D29" s="5" t="n"/>
      <c r="E29" s="7">
        <f>IF(C29="","",IF(B29&gt;=30,"加入対象（正社員相当）",IF(AND(B29&gt;=20,C29&gt;=88000),"加入対象（短時間労働者・現行）",IF(B29&gt;=20,"賃金要件の撤廃後に加入対象","対象外"))))</f>
        <v/>
      </c>
      <c r="F29" s="8">
        <f>IF(C29="","",LOOKUP(C29,'標準報酬月額表'!$A$3:$A$12,'標準報酬月額表'!$C$3:$C$12))</f>
        <v/>
      </c>
      <c r="G29" s="8">
        <f>IF(OR(C29="",LEFT(E29,4)&lt;&gt;"加入対象"),"",ROUND(F29*(($B$4+IF(D29="はい",$B$5,0)+$B$6)/100)/2,0))</f>
        <v/>
      </c>
      <c r="H29" s="8">
        <f>IF(G29="","",G29*12)</f>
        <v/>
      </c>
      <c r="I29" s="8">
        <f>IF(G29="","",G29)</f>
        <v/>
      </c>
      <c r="J29" s="8">
        <f>IF(OR(G29="",F29&gt;126000),"",ROUND(G29*LOOKUP(F29,'標準報酬月額表'!$C$3:$C$12,'標準報酬月額表'!$E$3:$E$12),0))</f>
        <v/>
      </c>
    </row>
    <row r="30">
      <c r="A30" s="5" t="n"/>
      <c r="B30" s="5" t="n"/>
      <c r="C30" s="6" t="n"/>
      <c r="D30" s="5" t="n"/>
      <c r="E30" s="7">
        <f>IF(C30="","",IF(B30&gt;=30,"加入対象（正社員相当）",IF(AND(B30&gt;=20,C30&gt;=88000),"加入対象（短時間労働者・現行）",IF(B30&gt;=20,"賃金要件の撤廃後に加入対象","対象外"))))</f>
        <v/>
      </c>
      <c r="F30" s="8">
        <f>IF(C30="","",LOOKUP(C30,'標準報酬月額表'!$A$3:$A$12,'標準報酬月額表'!$C$3:$C$12))</f>
        <v/>
      </c>
      <c r="G30" s="8">
        <f>IF(OR(C30="",LEFT(E30,4)&lt;&gt;"加入対象"),"",ROUND(F30*(($B$4+IF(D30="はい",$B$5,0)+$B$6)/100)/2,0))</f>
        <v/>
      </c>
      <c r="H30" s="8">
        <f>IF(G30="","",G30*12)</f>
        <v/>
      </c>
      <c r="I30" s="8">
        <f>IF(G30="","",G30)</f>
        <v/>
      </c>
      <c r="J30" s="8">
        <f>IF(OR(G30="",F30&gt;126000),"",ROUND(G30*LOOKUP(F30,'標準報酬月額表'!$C$3:$C$12,'標準報酬月額表'!$E$3:$E$12),0))</f>
        <v/>
      </c>
    </row>
    <row r="31">
      <c r="A31" s="5" t="n"/>
      <c r="B31" s="5" t="n"/>
      <c r="C31" s="6" t="n"/>
      <c r="D31" s="5" t="n"/>
      <c r="E31" s="7">
        <f>IF(C31="","",IF(B31&gt;=30,"加入対象（正社員相当）",IF(AND(B31&gt;=20,C31&gt;=88000),"加入対象（短時間労働者・現行）",IF(B31&gt;=20,"賃金要件の撤廃後に加入対象","対象外"))))</f>
        <v/>
      </c>
      <c r="F31" s="8">
        <f>IF(C31="","",LOOKUP(C31,'標準報酬月額表'!$A$3:$A$12,'標準報酬月額表'!$C$3:$C$12))</f>
        <v/>
      </c>
      <c r="G31" s="8">
        <f>IF(OR(C31="",LEFT(E31,4)&lt;&gt;"加入対象"),"",ROUND(F31*(($B$4+IF(D31="はい",$B$5,0)+$B$6)/100)/2,0))</f>
        <v/>
      </c>
      <c r="H31" s="8">
        <f>IF(G31="","",G31*12)</f>
        <v/>
      </c>
      <c r="I31" s="8">
        <f>IF(G31="","",G31)</f>
        <v/>
      </c>
      <c r="J31" s="8">
        <f>IF(OR(G31="",F31&gt;126000),"",ROUND(G31*LOOKUP(F31,'標準報酬月額表'!$C$3:$C$12,'標準報酬月額表'!$E$3:$E$12),0))</f>
        <v/>
      </c>
    </row>
    <row r="32">
      <c r="A32" s="5" t="n"/>
      <c r="B32" s="5" t="n"/>
      <c r="C32" s="6" t="n"/>
      <c r="D32" s="5" t="n"/>
      <c r="E32" s="7">
        <f>IF(C32="","",IF(B32&gt;=30,"加入対象（正社員相当）",IF(AND(B32&gt;=20,C32&gt;=88000),"加入対象（短時間労働者・現行）",IF(B32&gt;=20,"賃金要件の撤廃後に加入対象","対象外"))))</f>
        <v/>
      </c>
      <c r="F32" s="8">
        <f>IF(C32="","",LOOKUP(C32,'標準報酬月額表'!$A$3:$A$12,'標準報酬月額表'!$C$3:$C$12))</f>
        <v/>
      </c>
      <c r="G32" s="8">
        <f>IF(OR(C32="",LEFT(E32,4)&lt;&gt;"加入対象"),"",ROUND(F32*(($B$4+IF(D32="はい",$B$5,0)+$B$6)/100)/2,0))</f>
        <v/>
      </c>
      <c r="H32" s="8">
        <f>IF(G32="","",G32*12)</f>
        <v/>
      </c>
      <c r="I32" s="8">
        <f>IF(G32="","",G32)</f>
        <v/>
      </c>
      <c r="J32" s="8">
        <f>IF(OR(G32="",F32&gt;126000),"",ROUND(G32*LOOKUP(F32,'標準報酬月額表'!$C$3:$C$12,'標準報酬月額表'!$E$3:$E$12),0))</f>
        <v/>
      </c>
    </row>
    <row r="33">
      <c r="A33" s="5" t="n"/>
      <c r="B33" s="5" t="n"/>
      <c r="C33" s="6" t="n"/>
      <c r="D33" s="5" t="n"/>
      <c r="E33" s="7">
        <f>IF(C33="","",IF(B33&gt;=30,"加入対象（正社員相当）",IF(AND(B33&gt;=20,C33&gt;=88000),"加入対象（短時間労働者・現行）",IF(B33&gt;=20,"賃金要件の撤廃後に加入対象","対象外"))))</f>
        <v/>
      </c>
      <c r="F33" s="8">
        <f>IF(C33="","",LOOKUP(C33,'標準報酬月額表'!$A$3:$A$12,'標準報酬月額表'!$C$3:$C$12))</f>
        <v/>
      </c>
      <c r="G33" s="8">
        <f>IF(OR(C33="",LEFT(E33,4)&lt;&gt;"加入対象"),"",ROUND(F33*(($B$4+IF(D33="はい",$B$5,0)+$B$6)/100)/2,0))</f>
        <v/>
      </c>
      <c r="H33" s="8">
        <f>IF(G33="","",G33*12)</f>
        <v/>
      </c>
      <c r="I33" s="8">
        <f>IF(G33="","",G33)</f>
        <v/>
      </c>
      <c r="J33" s="8">
        <f>IF(OR(G33="",F33&gt;126000),"",ROUND(G33*LOOKUP(F33,'標準報酬月額表'!$C$3:$C$12,'標準報酬月額表'!$E$3:$E$12),0))</f>
        <v/>
      </c>
    </row>
    <row r="34">
      <c r="A34" s="5" t="n"/>
      <c r="B34" s="5" t="n"/>
      <c r="C34" s="6" t="n"/>
      <c r="D34" s="5" t="n"/>
      <c r="E34" s="7">
        <f>IF(C34="","",IF(B34&gt;=30,"加入対象（正社員相当）",IF(AND(B34&gt;=20,C34&gt;=88000),"加入対象（短時間労働者・現行）",IF(B34&gt;=20,"賃金要件の撤廃後に加入対象","対象外"))))</f>
        <v/>
      </c>
      <c r="F34" s="8">
        <f>IF(C34="","",LOOKUP(C34,'標準報酬月額表'!$A$3:$A$12,'標準報酬月額表'!$C$3:$C$12))</f>
        <v/>
      </c>
      <c r="G34" s="8">
        <f>IF(OR(C34="",LEFT(E34,4)&lt;&gt;"加入対象"),"",ROUND(F34*(($B$4+IF(D34="はい",$B$5,0)+$B$6)/100)/2,0))</f>
        <v/>
      </c>
      <c r="H34" s="8">
        <f>IF(G34="","",G34*12)</f>
        <v/>
      </c>
      <c r="I34" s="8">
        <f>IF(G34="","",G34)</f>
        <v/>
      </c>
      <c r="J34" s="8">
        <f>IF(OR(G34="",F34&gt;126000),"",ROUND(G34*LOOKUP(F34,'標準報酬月額表'!$C$3:$C$12,'標準報酬月額表'!$E$3:$E$12),0))</f>
        <v/>
      </c>
    </row>
    <row r="35">
      <c r="A35" s="5" t="n"/>
      <c r="B35" s="5" t="n"/>
      <c r="C35" s="6" t="n"/>
      <c r="D35" s="5" t="n"/>
      <c r="E35" s="7">
        <f>IF(C35="","",IF(B35&gt;=30,"加入対象（正社員相当）",IF(AND(B35&gt;=20,C35&gt;=88000),"加入対象（短時間労働者・現行）",IF(B35&gt;=20,"賃金要件の撤廃後に加入対象","対象外"))))</f>
        <v/>
      </c>
      <c r="F35" s="8">
        <f>IF(C35="","",LOOKUP(C35,'標準報酬月額表'!$A$3:$A$12,'標準報酬月額表'!$C$3:$C$12))</f>
        <v/>
      </c>
      <c r="G35" s="8">
        <f>IF(OR(C35="",LEFT(E35,4)&lt;&gt;"加入対象"),"",ROUND(F35*(($B$4+IF(D35="はい",$B$5,0)+$B$6)/100)/2,0))</f>
        <v/>
      </c>
      <c r="H35" s="8">
        <f>IF(G35="","",G35*12)</f>
        <v/>
      </c>
      <c r="I35" s="8">
        <f>IF(G35="","",G35)</f>
        <v/>
      </c>
      <c r="J35" s="8">
        <f>IF(OR(G35="",F35&gt;126000),"",ROUND(G35*LOOKUP(F35,'標準報酬月額表'!$C$3:$C$12,'標準報酬月額表'!$E$3:$E$12),0))</f>
        <v/>
      </c>
    </row>
    <row r="36">
      <c r="A36" s="5" t="n"/>
      <c r="B36" s="5" t="n"/>
      <c r="C36" s="6" t="n"/>
      <c r="D36" s="5" t="n"/>
      <c r="E36" s="7">
        <f>IF(C36="","",IF(B36&gt;=30,"加入対象（正社員相当）",IF(AND(B36&gt;=20,C36&gt;=88000),"加入対象（短時間労働者・現行）",IF(B36&gt;=20,"賃金要件の撤廃後に加入対象","対象外"))))</f>
        <v/>
      </c>
      <c r="F36" s="8">
        <f>IF(C36="","",LOOKUP(C36,'標準報酬月額表'!$A$3:$A$12,'標準報酬月額表'!$C$3:$C$12))</f>
        <v/>
      </c>
      <c r="G36" s="8">
        <f>IF(OR(C36="",LEFT(E36,4)&lt;&gt;"加入対象"),"",ROUND(F36*(($B$4+IF(D36="はい",$B$5,0)+$B$6)/100)/2,0))</f>
        <v/>
      </c>
      <c r="H36" s="8">
        <f>IF(G36="","",G36*12)</f>
        <v/>
      </c>
      <c r="I36" s="8">
        <f>IF(G36="","",G36)</f>
        <v/>
      </c>
      <c r="J36" s="8">
        <f>IF(OR(G36="",F36&gt;126000),"",ROUND(G36*LOOKUP(F36,'標準報酬月額表'!$C$3:$C$12,'標準報酬月額表'!$E$3:$E$12),0))</f>
        <v/>
      </c>
    </row>
    <row r="37">
      <c r="A37" s="5" t="n"/>
      <c r="B37" s="5" t="n"/>
      <c r="C37" s="6" t="n"/>
      <c r="D37" s="5" t="n"/>
      <c r="E37" s="7">
        <f>IF(C37="","",IF(B37&gt;=30,"加入対象（正社員相当）",IF(AND(B37&gt;=20,C37&gt;=88000),"加入対象（短時間労働者・現行）",IF(B37&gt;=20,"賃金要件の撤廃後に加入対象","対象外"))))</f>
        <v/>
      </c>
      <c r="F37" s="8">
        <f>IF(C37="","",LOOKUP(C37,'標準報酬月額表'!$A$3:$A$12,'標準報酬月額表'!$C$3:$C$12))</f>
        <v/>
      </c>
      <c r="G37" s="8">
        <f>IF(OR(C37="",LEFT(E37,4)&lt;&gt;"加入対象"),"",ROUND(F37*(($B$4+IF(D37="はい",$B$5,0)+$B$6)/100)/2,0))</f>
        <v/>
      </c>
      <c r="H37" s="8">
        <f>IF(G37="","",G37*12)</f>
        <v/>
      </c>
      <c r="I37" s="8">
        <f>IF(G37="","",G37)</f>
        <v/>
      </c>
      <c r="J37" s="8">
        <f>IF(OR(G37="",F37&gt;126000),"",ROUND(G37*LOOKUP(F37,'標準報酬月額表'!$C$3:$C$12,'標準報酬月額表'!$E$3:$E$12),0))</f>
        <v/>
      </c>
    </row>
    <row r="38">
      <c r="A38" s="5" t="n"/>
      <c r="B38" s="5" t="n"/>
      <c r="C38" s="6" t="n"/>
      <c r="D38" s="5" t="n"/>
      <c r="E38" s="7">
        <f>IF(C38="","",IF(B38&gt;=30,"加入対象（正社員相当）",IF(AND(B38&gt;=20,C38&gt;=88000),"加入対象（短時間労働者・現行）",IF(B38&gt;=20,"賃金要件の撤廃後に加入対象","対象外"))))</f>
        <v/>
      </c>
      <c r="F38" s="8">
        <f>IF(C38="","",LOOKUP(C38,'標準報酬月額表'!$A$3:$A$12,'標準報酬月額表'!$C$3:$C$12))</f>
        <v/>
      </c>
      <c r="G38" s="8">
        <f>IF(OR(C38="",LEFT(E38,4)&lt;&gt;"加入対象"),"",ROUND(F38*(($B$4+IF(D38="はい",$B$5,0)+$B$6)/100)/2,0))</f>
        <v/>
      </c>
      <c r="H38" s="8">
        <f>IF(G38="","",G38*12)</f>
        <v/>
      </c>
      <c r="I38" s="8">
        <f>IF(G38="","",G38)</f>
        <v/>
      </c>
      <c r="J38" s="8">
        <f>IF(OR(G38="",F38&gt;126000),"",ROUND(G38*LOOKUP(F38,'標準報酬月額表'!$C$3:$C$12,'標準報酬月額表'!$E$3:$E$12),0))</f>
        <v/>
      </c>
    </row>
    <row r="39">
      <c r="A39" s="5" t="n"/>
      <c r="B39" s="5" t="n"/>
      <c r="C39" s="6" t="n"/>
      <c r="D39" s="5" t="n"/>
      <c r="E39" s="7">
        <f>IF(C39="","",IF(B39&gt;=30,"加入対象（正社員相当）",IF(AND(B39&gt;=20,C39&gt;=88000),"加入対象（短時間労働者・現行）",IF(B39&gt;=20,"賃金要件の撤廃後に加入対象","対象外"))))</f>
        <v/>
      </c>
      <c r="F39" s="8">
        <f>IF(C39="","",LOOKUP(C39,'標準報酬月額表'!$A$3:$A$12,'標準報酬月額表'!$C$3:$C$12))</f>
        <v/>
      </c>
      <c r="G39" s="8">
        <f>IF(OR(C39="",LEFT(E39,4)&lt;&gt;"加入対象"),"",ROUND(F39*(($B$4+IF(D39="はい",$B$5,0)+$B$6)/100)/2,0))</f>
        <v/>
      </c>
      <c r="H39" s="8">
        <f>IF(G39="","",G39*12)</f>
        <v/>
      </c>
      <c r="I39" s="8">
        <f>IF(G39="","",G39)</f>
        <v/>
      </c>
      <c r="J39" s="8">
        <f>IF(OR(G39="",F39&gt;126000),"",ROUND(G39*LOOKUP(F39,'標準報酬月額表'!$C$3:$C$12,'標準報酬月額表'!$E$3:$E$12),0))</f>
        <v/>
      </c>
    </row>
    <row r="40">
      <c r="A40" s="5" t="n"/>
      <c r="B40" s="5" t="n"/>
      <c r="C40" s="6" t="n"/>
      <c r="D40" s="5" t="n"/>
      <c r="E40" s="7">
        <f>IF(C40="","",IF(B40&gt;=30,"加入対象（正社員相当）",IF(AND(B40&gt;=20,C40&gt;=88000),"加入対象（短時間労働者・現行）",IF(B40&gt;=20,"賃金要件の撤廃後に加入対象","対象外"))))</f>
        <v/>
      </c>
      <c r="F40" s="8">
        <f>IF(C40="","",LOOKUP(C40,'標準報酬月額表'!$A$3:$A$12,'標準報酬月額表'!$C$3:$C$12))</f>
        <v/>
      </c>
      <c r="G40" s="8">
        <f>IF(OR(C40="",LEFT(E40,4)&lt;&gt;"加入対象"),"",ROUND(F40*(($B$4+IF(D40="はい",$B$5,0)+$B$6)/100)/2,0))</f>
        <v/>
      </c>
      <c r="H40" s="8">
        <f>IF(G40="","",G40*12)</f>
        <v/>
      </c>
      <c r="I40" s="8">
        <f>IF(G40="","",G40)</f>
        <v/>
      </c>
      <c r="J40" s="8">
        <f>IF(OR(G40="",F40&gt;126000),"",ROUND(G40*LOOKUP(F40,'標準報酬月額表'!$C$3:$C$12,'標準報酬月額表'!$E$3:$E$12),0))</f>
        <v/>
      </c>
    </row>
    <row r="41">
      <c r="A41" s="5" t="n"/>
      <c r="B41" s="5" t="n"/>
      <c r="C41" s="6" t="n"/>
      <c r="D41" s="5" t="n"/>
      <c r="E41" s="7">
        <f>IF(C41="","",IF(B41&gt;=30,"加入対象（正社員相当）",IF(AND(B41&gt;=20,C41&gt;=88000),"加入対象（短時間労働者・現行）",IF(B41&gt;=20,"賃金要件の撤廃後に加入対象","対象外"))))</f>
        <v/>
      </c>
      <c r="F41" s="8">
        <f>IF(C41="","",LOOKUP(C41,'標準報酬月額表'!$A$3:$A$12,'標準報酬月額表'!$C$3:$C$12))</f>
        <v/>
      </c>
      <c r="G41" s="8">
        <f>IF(OR(C41="",LEFT(E41,4)&lt;&gt;"加入対象"),"",ROUND(F41*(($B$4+IF(D41="はい",$B$5,0)+$B$6)/100)/2,0))</f>
        <v/>
      </c>
      <c r="H41" s="8">
        <f>IF(G41="","",G41*12)</f>
        <v/>
      </c>
      <c r="I41" s="8">
        <f>IF(G41="","",G41)</f>
        <v/>
      </c>
      <c r="J41" s="8">
        <f>IF(OR(G41="",F41&gt;126000),"",ROUND(G41*LOOKUP(F41,'標準報酬月額表'!$C$3:$C$12,'標準報酬月額表'!$E$3:$E$12),0))</f>
        <v/>
      </c>
    </row>
    <row r="42">
      <c r="A42" s="5" t="n"/>
      <c r="B42" s="5" t="n"/>
      <c r="C42" s="6" t="n"/>
      <c r="D42" s="5" t="n"/>
      <c r="E42" s="7">
        <f>IF(C42="","",IF(B42&gt;=30,"加入対象（正社員相当）",IF(AND(B42&gt;=20,C42&gt;=88000),"加入対象（短時間労働者・現行）",IF(B42&gt;=20,"賃金要件の撤廃後に加入対象","対象外"))))</f>
        <v/>
      </c>
      <c r="F42" s="8">
        <f>IF(C42="","",LOOKUP(C42,'標準報酬月額表'!$A$3:$A$12,'標準報酬月額表'!$C$3:$C$12))</f>
        <v/>
      </c>
      <c r="G42" s="8">
        <f>IF(OR(C42="",LEFT(E42,4)&lt;&gt;"加入対象"),"",ROUND(F42*(($B$4+IF(D42="はい",$B$5,0)+$B$6)/100)/2,0))</f>
        <v/>
      </c>
      <c r="H42" s="8">
        <f>IF(G42="","",G42*12)</f>
        <v/>
      </c>
      <c r="I42" s="8">
        <f>IF(G42="","",G42)</f>
        <v/>
      </c>
      <c r="J42" s="8">
        <f>IF(OR(G42="",F42&gt;126000),"",ROUND(G42*LOOKUP(F42,'標準報酬月額表'!$C$3:$C$12,'標準報酬月額表'!$E$3:$E$12),0))</f>
        <v/>
      </c>
    </row>
    <row r="43">
      <c r="A43" s="5" t="n"/>
      <c r="B43" s="5" t="n"/>
      <c r="C43" s="6" t="n"/>
      <c r="D43" s="5" t="n"/>
      <c r="E43" s="7">
        <f>IF(C43="","",IF(B43&gt;=30,"加入対象（正社員相当）",IF(AND(B43&gt;=20,C43&gt;=88000),"加入対象（短時間労働者・現行）",IF(B43&gt;=20,"賃金要件の撤廃後に加入対象","対象外"))))</f>
        <v/>
      </c>
      <c r="F43" s="8">
        <f>IF(C43="","",LOOKUP(C43,'標準報酬月額表'!$A$3:$A$12,'標準報酬月額表'!$C$3:$C$12))</f>
        <v/>
      </c>
      <c r="G43" s="8">
        <f>IF(OR(C43="",LEFT(E43,4)&lt;&gt;"加入対象"),"",ROUND(F43*(($B$4+IF(D43="はい",$B$5,0)+$B$6)/100)/2,0))</f>
        <v/>
      </c>
      <c r="H43" s="8">
        <f>IF(G43="","",G43*12)</f>
        <v/>
      </c>
      <c r="I43" s="8">
        <f>IF(G43="","",G43)</f>
        <v/>
      </c>
      <c r="J43" s="8">
        <f>IF(OR(G43="",F43&gt;126000),"",ROUND(G43*LOOKUP(F43,'標準報酬月額表'!$C$3:$C$12,'標準報酬月額表'!$E$3:$E$12),0))</f>
        <v/>
      </c>
    </row>
    <row r="44">
      <c r="A44" s="5" t="n"/>
      <c r="B44" s="5" t="n"/>
      <c r="C44" s="6" t="n"/>
      <c r="D44" s="5" t="n"/>
      <c r="E44" s="7">
        <f>IF(C44="","",IF(B44&gt;=30,"加入対象（正社員相当）",IF(AND(B44&gt;=20,C44&gt;=88000),"加入対象（短時間労働者・現行）",IF(B44&gt;=20,"賃金要件の撤廃後に加入対象","対象外"))))</f>
        <v/>
      </c>
      <c r="F44" s="8">
        <f>IF(C44="","",LOOKUP(C44,'標準報酬月額表'!$A$3:$A$12,'標準報酬月額表'!$C$3:$C$12))</f>
        <v/>
      </c>
      <c r="G44" s="8">
        <f>IF(OR(C44="",LEFT(E44,4)&lt;&gt;"加入対象"),"",ROUND(F44*(($B$4+IF(D44="はい",$B$5,0)+$B$6)/100)/2,0))</f>
        <v/>
      </c>
      <c r="H44" s="8">
        <f>IF(G44="","",G44*12)</f>
        <v/>
      </c>
      <c r="I44" s="8">
        <f>IF(G44="","",G44)</f>
        <v/>
      </c>
      <c r="J44" s="8">
        <f>IF(OR(G44="",F44&gt;126000),"",ROUND(G44*LOOKUP(F44,'標準報酬月額表'!$C$3:$C$12,'標準報酬月額表'!$E$3:$E$12),0))</f>
        <v/>
      </c>
    </row>
    <row r="45">
      <c r="A45" s="5" t="n"/>
      <c r="B45" s="5" t="n"/>
      <c r="C45" s="6" t="n"/>
      <c r="D45" s="5" t="n"/>
      <c r="E45" s="7">
        <f>IF(C45="","",IF(B45&gt;=30,"加入対象（正社員相当）",IF(AND(B45&gt;=20,C45&gt;=88000),"加入対象（短時間労働者・現行）",IF(B45&gt;=20,"賃金要件の撤廃後に加入対象","対象外"))))</f>
        <v/>
      </c>
      <c r="F45" s="8">
        <f>IF(C45="","",LOOKUP(C45,'標準報酬月額表'!$A$3:$A$12,'標準報酬月額表'!$C$3:$C$12))</f>
        <v/>
      </c>
      <c r="G45" s="8">
        <f>IF(OR(C45="",LEFT(E45,4)&lt;&gt;"加入対象"),"",ROUND(F45*(($B$4+IF(D45="はい",$B$5,0)+$B$6)/100)/2,0))</f>
        <v/>
      </c>
      <c r="H45" s="8">
        <f>IF(G45="","",G45*12)</f>
        <v/>
      </c>
      <c r="I45" s="8">
        <f>IF(G45="","",G45)</f>
        <v/>
      </c>
      <c r="J45" s="8">
        <f>IF(OR(G45="",F45&gt;126000),"",ROUND(G45*LOOKUP(F45,'標準報酬月額表'!$C$3:$C$12,'標準報酬月額表'!$E$3:$E$12),0))</f>
        <v/>
      </c>
    </row>
    <row r="46">
      <c r="A46" s="5" t="n"/>
      <c r="B46" s="5" t="n"/>
      <c r="C46" s="6" t="n"/>
      <c r="D46" s="5" t="n"/>
      <c r="E46" s="7">
        <f>IF(C46="","",IF(B46&gt;=30,"加入対象（正社員相当）",IF(AND(B46&gt;=20,C46&gt;=88000),"加入対象（短時間労働者・現行）",IF(B46&gt;=20,"賃金要件の撤廃後に加入対象","対象外"))))</f>
        <v/>
      </c>
      <c r="F46" s="8">
        <f>IF(C46="","",LOOKUP(C46,'標準報酬月額表'!$A$3:$A$12,'標準報酬月額表'!$C$3:$C$12))</f>
        <v/>
      </c>
      <c r="G46" s="8">
        <f>IF(OR(C46="",LEFT(E46,4)&lt;&gt;"加入対象"),"",ROUND(F46*(($B$4+IF(D46="はい",$B$5,0)+$B$6)/100)/2,0))</f>
        <v/>
      </c>
      <c r="H46" s="8">
        <f>IF(G46="","",G46*12)</f>
        <v/>
      </c>
      <c r="I46" s="8">
        <f>IF(G46="","",G46)</f>
        <v/>
      </c>
      <c r="J46" s="8">
        <f>IF(OR(G46="",F46&gt;126000),"",ROUND(G46*LOOKUP(F46,'標準報酬月額表'!$C$3:$C$12,'標準報酬月額表'!$E$3:$E$12),0))</f>
        <v/>
      </c>
    </row>
    <row r="47">
      <c r="A47" s="5" t="n"/>
      <c r="B47" s="5" t="n"/>
      <c r="C47" s="6" t="n"/>
      <c r="D47" s="5" t="n"/>
      <c r="E47" s="7">
        <f>IF(C47="","",IF(B47&gt;=30,"加入対象（正社員相当）",IF(AND(B47&gt;=20,C47&gt;=88000),"加入対象（短時間労働者・現行）",IF(B47&gt;=20,"賃金要件の撤廃後に加入対象","対象外"))))</f>
        <v/>
      </c>
      <c r="F47" s="8">
        <f>IF(C47="","",LOOKUP(C47,'標準報酬月額表'!$A$3:$A$12,'標準報酬月額表'!$C$3:$C$12))</f>
        <v/>
      </c>
      <c r="G47" s="8">
        <f>IF(OR(C47="",LEFT(E47,4)&lt;&gt;"加入対象"),"",ROUND(F47*(($B$4+IF(D47="はい",$B$5,0)+$B$6)/100)/2,0))</f>
        <v/>
      </c>
      <c r="H47" s="8">
        <f>IF(G47="","",G47*12)</f>
        <v/>
      </c>
      <c r="I47" s="8">
        <f>IF(G47="","",G47)</f>
        <v/>
      </c>
      <c r="J47" s="8">
        <f>IF(OR(G47="",F47&gt;126000),"",ROUND(G47*LOOKUP(F47,'標準報酬月額表'!$C$3:$C$12,'標準報酬月額表'!$E$3:$E$12),0))</f>
        <v/>
      </c>
    </row>
    <row r="48">
      <c r="A48" s="5" t="n"/>
      <c r="B48" s="5" t="n"/>
      <c r="C48" s="6" t="n"/>
      <c r="D48" s="5" t="n"/>
      <c r="E48" s="7">
        <f>IF(C48="","",IF(B48&gt;=30,"加入対象（正社員相当）",IF(AND(B48&gt;=20,C48&gt;=88000),"加入対象（短時間労働者・現行）",IF(B48&gt;=20,"賃金要件の撤廃後に加入対象","対象外"))))</f>
        <v/>
      </c>
      <c r="F48" s="8">
        <f>IF(C48="","",LOOKUP(C48,'標準報酬月額表'!$A$3:$A$12,'標準報酬月額表'!$C$3:$C$12))</f>
        <v/>
      </c>
      <c r="G48" s="8">
        <f>IF(OR(C48="",LEFT(E48,4)&lt;&gt;"加入対象"),"",ROUND(F48*(($B$4+IF(D48="はい",$B$5,0)+$B$6)/100)/2,0))</f>
        <v/>
      </c>
      <c r="H48" s="8">
        <f>IF(G48="","",G48*12)</f>
        <v/>
      </c>
      <c r="I48" s="8">
        <f>IF(G48="","",G48)</f>
        <v/>
      </c>
      <c r="J48" s="8">
        <f>IF(OR(G48="",F48&gt;126000),"",ROUND(G48*LOOKUP(F48,'標準報酬月額表'!$C$3:$C$12,'標準報酬月額表'!$E$3:$E$12),0))</f>
        <v/>
      </c>
    </row>
    <row r="49">
      <c r="A49" s="5" t="n"/>
      <c r="B49" s="5" t="n"/>
      <c r="C49" s="6" t="n"/>
      <c r="D49" s="5" t="n"/>
      <c r="E49" s="7">
        <f>IF(C49="","",IF(B49&gt;=30,"加入対象（正社員相当）",IF(AND(B49&gt;=20,C49&gt;=88000),"加入対象（短時間労働者・現行）",IF(B49&gt;=20,"賃金要件の撤廃後に加入対象","対象外"))))</f>
        <v/>
      </c>
      <c r="F49" s="8">
        <f>IF(C49="","",LOOKUP(C49,'標準報酬月額表'!$A$3:$A$12,'標準報酬月額表'!$C$3:$C$12))</f>
        <v/>
      </c>
      <c r="G49" s="8">
        <f>IF(OR(C49="",LEFT(E49,4)&lt;&gt;"加入対象"),"",ROUND(F49*(($B$4+IF(D49="はい",$B$5,0)+$B$6)/100)/2,0))</f>
        <v/>
      </c>
      <c r="H49" s="8">
        <f>IF(G49="","",G49*12)</f>
        <v/>
      </c>
      <c r="I49" s="8">
        <f>IF(G49="","",G49)</f>
        <v/>
      </c>
      <c r="J49" s="8">
        <f>IF(OR(G49="",F49&gt;126000),"",ROUND(G49*LOOKUP(F49,'標準報酬月額表'!$C$3:$C$12,'標準報酬月額表'!$E$3:$E$12),0))</f>
        <v/>
      </c>
    </row>
    <row r="50">
      <c r="A50" s="5" t="n"/>
      <c r="B50" s="5" t="n"/>
      <c r="C50" s="6" t="n"/>
      <c r="D50" s="5" t="n"/>
      <c r="E50" s="7">
        <f>IF(C50="","",IF(B50&gt;=30,"加入対象（正社員相当）",IF(AND(B50&gt;=20,C50&gt;=88000),"加入対象（短時間労働者・現行）",IF(B50&gt;=20,"賃金要件の撤廃後に加入対象","対象外"))))</f>
        <v/>
      </c>
      <c r="F50" s="8">
        <f>IF(C50="","",LOOKUP(C50,'標準報酬月額表'!$A$3:$A$12,'標準報酬月額表'!$C$3:$C$12))</f>
        <v/>
      </c>
      <c r="G50" s="8">
        <f>IF(OR(C50="",LEFT(E50,4)&lt;&gt;"加入対象"),"",ROUND(F50*(($B$4+IF(D50="はい",$B$5,0)+$B$6)/100)/2,0))</f>
        <v/>
      </c>
      <c r="H50" s="8">
        <f>IF(G50="","",G50*12)</f>
        <v/>
      </c>
      <c r="I50" s="8">
        <f>IF(G50="","",G50)</f>
        <v/>
      </c>
      <c r="J50" s="8">
        <f>IF(OR(G50="",F50&gt;126000),"",ROUND(G50*LOOKUP(F50,'標準報酬月額表'!$C$3:$C$12,'標準報酬月額表'!$E$3:$E$12),0))</f>
        <v/>
      </c>
    </row>
    <row r="51">
      <c r="A51" s="5" t="n"/>
      <c r="B51" s="5" t="n"/>
      <c r="C51" s="6" t="n"/>
      <c r="D51" s="5" t="n"/>
      <c r="E51" s="7">
        <f>IF(C51="","",IF(B51&gt;=30,"加入対象（正社員相当）",IF(AND(B51&gt;=20,C51&gt;=88000),"加入対象（短時間労働者・現行）",IF(B51&gt;=20,"賃金要件の撤廃後に加入対象","対象外"))))</f>
        <v/>
      </c>
      <c r="F51" s="8">
        <f>IF(C51="","",LOOKUP(C51,'標準報酬月額表'!$A$3:$A$12,'標準報酬月額表'!$C$3:$C$12))</f>
        <v/>
      </c>
      <c r="G51" s="8">
        <f>IF(OR(C51="",LEFT(E51,4)&lt;&gt;"加入対象"),"",ROUND(F51*(($B$4+IF(D51="はい",$B$5,0)+$B$6)/100)/2,0))</f>
        <v/>
      </c>
      <c r="H51" s="8">
        <f>IF(G51="","",G51*12)</f>
        <v/>
      </c>
      <c r="I51" s="8">
        <f>IF(G51="","",G51)</f>
        <v/>
      </c>
      <c r="J51" s="8">
        <f>IF(OR(G51="",F51&gt;126000),"",ROUND(G51*LOOKUP(F51,'標準報酬月額表'!$C$3:$C$12,'標準報酬月額表'!$E$3:$E$12),0))</f>
        <v/>
      </c>
    </row>
    <row r="52">
      <c r="A52" s="5" t="n"/>
      <c r="B52" s="5" t="n"/>
      <c r="C52" s="6" t="n"/>
      <c r="D52" s="5" t="n"/>
      <c r="E52" s="7">
        <f>IF(C52="","",IF(B52&gt;=30,"加入対象（正社員相当）",IF(AND(B52&gt;=20,C52&gt;=88000),"加入対象（短時間労働者・現行）",IF(B52&gt;=20,"賃金要件の撤廃後に加入対象","対象外"))))</f>
        <v/>
      </c>
      <c r="F52" s="8">
        <f>IF(C52="","",LOOKUP(C52,'標準報酬月額表'!$A$3:$A$12,'標準報酬月額表'!$C$3:$C$12))</f>
        <v/>
      </c>
      <c r="G52" s="8">
        <f>IF(OR(C52="",LEFT(E52,4)&lt;&gt;"加入対象"),"",ROUND(F52*(($B$4+IF(D52="はい",$B$5,0)+$B$6)/100)/2,0))</f>
        <v/>
      </c>
      <c r="H52" s="8">
        <f>IF(G52="","",G52*12)</f>
        <v/>
      </c>
      <c r="I52" s="8">
        <f>IF(G52="","",G52)</f>
        <v/>
      </c>
      <c r="J52" s="8">
        <f>IF(OR(G52="",F52&gt;126000),"",ROUND(G52*LOOKUP(F52,'標準報酬月額表'!$C$3:$C$12,'標準報酬月額表'!$E$3:$E$12),0))</f>
        <v/>
      </c>
    </row>
    <row r="53">
      <c r="A53" s="5" t="n"/>
      <c r="B53" s="5" t="n"/>
      <c r="C53" s="6" t="n"/>
      <c r="D53" s="5" t="n"/>
      <c r="E53" s="7">
        <f>IF(C53="","",IF(B53&gt;=30,"加入対象（正社員相当）",IF(AND(B53&gt;=20,C53&gt;=88000),"加入対象（短時間労働者・現行）",IF(B53&gt;=20,"賃金要件の撤廃後に加入対象","対象外"))))</f>
        <v/>
      </c>
      <c r="F53" s="8">
        <f>IF(C53="","",LOOKUP(C53,'標準報酬月額表'!$A$3:$A$12,'標準報酬月額表'!$C$3:$C$12))</f>
        <v/>
      </c>
      <c r="G53" s="8">
        <f>IF(OR(C53="",LEFT(E53,4)&lt;&gt;"加入対象"),"",ROUND(F53*(($B$4+IF(D53="はい",$B$5,0)+$B$6)/100)/2,0))</f>
        <v/>
      </c>
      <c r="H53" s="8">
        <f>IF(G53="","",G53*12)</f>
        <v/>
      </c>
      <c r="I53" s="8">
        <f>IF(G53="","",G53)</f>
        <v/>
      </c>
      <c r="J53" s="8">
        <f>IF(OR(G53="",F53&gt;126000),"",ROUND(G53*LOOKUP(F53,'標準報酬月額表'!$C$3:$C$12,'標準報酬月額表'!$E$3:$E$12),0))</f>
        <v/>
      </c>
    </row>
    <row r="54">
      <c r="A54" s="5" t="n"/>
      <c r="B54" s="5" t="n"/>
      <c r="C54" s="6" t="n"/>
      <c r="D54" s="5" t="n"/>
      <c r="E54" s="7">
        <f>IF(C54="","",IF(B54&gt;=30,"加入対象（正社員相当）",IF(AND(B54&gt;=20,C54&gt;=88000),"加入対象（短時間労働者・現行）",IF(B54&gt;=20,"賃金要件の撤廃後に加入対象","対象外"))))</f>
        <v/>
      </c>
      <c r="F54" s="8">
        <f>IF(C54="","",LOOKUP(C54,'標準報酬月額表'!$A$3:$A$12,'標準報酬月額表'!$C$3:$C$12))</f>
        <v/>
      </c>
      <c r="G54" s="8">
        <f>IF(OR(C54="",LEFT(E54,4)&lt;&gt;"加入対象"),"",ROUND(F54*(($B$4+IF(D54="はい",$B$5,0)+$B$6)/100)/2,0))</f>
        <v/>
      </c>
      <c r="H54" s="8">
        <f>IF(G54="","",G54*12)</f>
        <v/>
      </c>
      <c r="I54" s="8">
        <f>IF(G54="","",G54)</f>
        <v/>
      </c>
      <c r="J54" s="8">
        <f>IF(OR(G54="",F54&gt;126000),"",ROUND(G54*LOOKUP(F54,'標準報酬月額表'!$C$3:$C$12,'標準報酬月額表'!$E$3:$E$12),0))</f>
        <v/>
      </c>
    </row>
    <row r="55">
      <c r="A55" s="5" t="n"/>
      <c r="B55" s="5" t="n"/>
      <c r="C55" s="6" t="n"/>
      <c r="D55" s="5" t="n"/>
      <c r="E55" s="7">
        <f>IF(C55="","",IF(B55&gt;=30,"加入対象（正社員相当）",IF(AND(B55&gt;=20,C55&gt;=88000),"加入対象（短時間労働者・現行）",IF(B55&gt;=20,"賃金要件の撤廃後に加入対象","対象外"))))</f>
        <v/>
      </c>
      <c r="F55" s="8">
        <f>IF(C55="","",LOOKUP(C55,'標準報酬月額表'!$A$3:$A$12,'標準報酬月額表'!$C$3:$C$12))</f>
        <v/>
      </c>
      <c r="G55" s="8">
        <f>IF(OR(C55="",LEFT(E55,4)&lt;&gt;"加入対象"),"",ROUND(F55*(($B$4+IF(D55="はい",$B$5,0)+$B$6)/100)/2,0))</f>
        <v/>
      </c>
      <c r="H55" s="8">
        <f>IF(G55="","",G55*12)</f>
        <v/>
      </c>
      <c r="I55" s="8">
        <f>IF(G55="","",G55)</f>
        <v/>
      </c>
      <c r="J55" s="8">
        <f>IF(OR(G55="",F55&gt;126000),"",ROUND(G55*LOOKUP(F55,'標準報酬月額表'!$C$3:$C$12,'標準報酬月額表'!$E$3:$E$12),0))</f>
        <v/>
      </c>
    </row>
    <row r="56">
      <c r="A56" s="5" t="n"/>
      <c r="B56" s="5" t="n"/>
      <c r="C56" s="6" t="n"/>
      <c r="D56" s="5" t="n"/>
      <c r="E56" s="7">
        <f>IF(C56="","",IF(B56&gt;=30,"加入対象（正社員相当）",IF(AND(B56&gt;=20,C56&gt;=88000),"加入対象（短時間労働者・現行）",IF(B56&gt;=20,"賃金要件の撤廃後に加入対象","対象外"))))</f>
        <v/>
      </c>
      <c r="F56" s="8">
        <f>IF(C56="","",LOOKUP(C56,'標準報酬月額表'!$A$3:$A$12,'標準報酬月額表'!$C$3:$C$12))</f>
        <v/>
      </c>
      <c r="G56" s="8">
        <f>IF(OR(C56="",LEFT(E56,4)&lt;&gt;"加入対象"),"",ROUND(F56*(($B$4+IF(D56="はい",$B$5,0)+$B$6)/100)/2,0))</f>
        <v/>
      </c>
      <c r="H56" s="8">
        <f>IF(G56="","",G56*12)</f>
        <v/>
      </c>
      <c r="I56" s="8">
        <f>IF(G56="","",G56)</f>
        <v/>
      </c>
      <c r="J56" s="8">
        <f>IF(OR(G56="",F56&gt;126000),"",ROUND(G56*LOOKUP(F56,'標準報酬月額表'!$C$3:$C$12,'標準報酬月額表'!$E$3:$E$12),0))</f>
        <v/>
      </c>
    </row>
    <row r="57">
      <c r="A57" s="5" t="n"/>
      <c r="B57" s="5" t="n"/>
      <c r="C57" s="6" t="n"/>
      <c r="D57" s="5" t="n"/>
      <c r="E57" s="7">
        <f>IF(C57="","",IF(B57&gt;=30,"加入対象（正社員相当）",IF(AND(B57&gt;=20,C57&gt;=88000),"加入対象（短時間労働者・現行）",IF(B57&gt;=20,"賃金要件の撤廃後に加入対象","対象外"))))</f>
        <v/>
      </c>
      <c r="F57" s="8">
        <f>IF(C57="","",LOOKUP(C57,'標準報酬月額表'!$A$3:$A$12,'標準報酬月額表'!$C$3:$C$12))</f>
        <v/>
      </c>
      <c r="G57" s="8">
        <f>IF(OR(C57="",LEFT(E57,4)&lt;&gt;"加入対象"),"",ROUND(F57*(($B$4+IF(D57="はい",$B$5,0)+$B$6)/100)/2,0))</f>
        <v/>
      </c>
      <c r="H57" s="8">
        <f>IF(G57="","",G57*12)</f>
        <v/>
      </c>
      <c r="I57" s="8">
        <f>IF(G57="","",G57)</f>
        <v/>
      </c>
      <c r="J57" s="8">
        <f>IF(OR(G57="",F57&gt;126000),"",ROUND(G57*LOOKUP(F57,'標準報酬月額表'!$C$3:$C$12,'標準報酬月額表'!$E$3:$E$12),0))</f>
        <v/>
      </c>
    </row>
    <row r="58">
      <c r="A58" s="5" t="n"/>
      <c r="B58" s="5" t="n"/>
      <c r="C58" s="6" t="n"/>
      <c r="D58" s="5" t="n"/>
      <c r="E58" s="7">
        <f>IF(C58="","",IF(B58&gt;=30,"加入対象（正社員相当）",IF(AND(B58&gt;=20,C58&gt;=88000),"加入対象（短時間労働者・現行）",IF(B58&gt;=20,"賃金要件の撤廃後に加入対象","対象外"))))</f>
        <v/>
      </c>
      <c r="F58" s="8">
        <f>IF(C58="","",LOOKUP(C58,'標準報酬月額表'!$A$3:$A$12,'標準報酬月額表'!$C$3:$C$12))</f>
        <v/>
      </c>
      <c r="G58" s="8">
        <f>IF(OR(C58="",LEFT(E58,4)&lt;&gt;"加入対象"),"",ROUND(F58*(($B$4+IF(D58="はい",$B$5,0)+$B$6)/100)/2,0))</f>
        <v/>
      </c>
      <c r="H58" s="8">
        <f>IF(G58="","",G58*12)</f>
        <v/>
      </c>
      <c r="I58" s="8">
        <f>IF(G58="","",G58)</f>
        <v/>
      </c>
      <c r="J58" s="8">
        <f>IF(OR(G58="",F58&gt;126000),"",ROUND(G58*LOOKUP(F58,'標準報酬月額表'!$C$3:$C$12,'標準報酬月額表'!$E$3:$E$12),0))</f>
        <v/>
      </c>
    </row>
    <row r="60">
      <c r="A60" s="9" t="inlineStr">
        <is>
          <t>合計</t>
        </is>
      </c>
      <c r="G60" s="10">
        <f>SUM(G9:G58)</f>
        <v/>
      </c>
      <c r="H60" s="10">
        <f>SUM(H9:H58)</f>
        <v/>
      </c>
    </row>
    <row r="62">
      <c r="A62" s="2" t="inlineStr">
        <is>
          <t>※ 会社負担は労使折半分（健康保険＋介護保険＋厚生年金）の概算です。子ども・子育て拠出金、労働保険料は含みません。</t>
        </is>
      </c>
    </row>
    <row r="63">
      <c r="A63" s="2" t="inlineStr">
        <is>
          <t>※「本人負担（軽減特例）」は、新たに加入対象となる方に3年間適用される特例の初年度〜2年目のイメージです（3年目は軽減割合が半減）。</t>
        </is>
      </c>
    </row>
  </sheetData>
  <dataValidations count="1">
    <dataValidation sqref="D9 D10 D11 D12 D13 D14 D15 D16 D17 D18 D19 D20 D21 D22 D23 D24 D25 D26 D27 D28 D29 D30 D31 D32 D33 D34 D35 D36 D37 D38 D39 D40 D41 D42 D43 D44 D45 D46 D47 D48 D49 D50 D51 D52 D53 D54 D55 D56 D57 D58" showDropDown="0" showInputMessage="0" showErrorMessage="0" allowBlank="1" type="list">
      <formula1>"はい,いいえ"</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16" customWidth="1" min="1" max="1"/>
    <col width="16" customWidth="1" min="2" max="2"/>
    <col width="16" customWidth="1" min="3" max="3"/>
    <col width="18" customWidth="1" min="4" max="4"/>
    <col width="22" customWidth="1" min="5" max="5"/>
  </cols>
  <sheetData>
    <row r="1">
      <c r="A1" s="1" t="inlineStr">
        <is>
          <t>標準報酬月額と保険料負担軽減特例の対応表（短時間労働者の該当レンジ）</t>
        </is>
      </c>
    </row>
    <row r="2">
      <c r="A2" s="4" t="inlineStr">
        <is>
          <t>下限（円以上）</t>
        </is>
      </c>
      <c r="B2" s="4" t="inlineStr">
        <is>
          <t>上限（円未満）</t>
        </is>
      </c>
      <c r="C2" s="4" t="inlineStr">
        <is>
          <t>標準報酬月額</t>
        </is>
      </c>
      <c r="D2" s="4" t="inlineStr">
        <is>
          <t>年収換算の目安</t>
        </is>
      </c>
      <c r="E2" s="4" t="inlineStr">
        <is>
          <t>軽減後の本人負担割合</t>
        </is>
      </c>
    </row>
    <row r="3">
      <c r="A3" s="8" t="n">
        <v>83000</v>
      </c>
      <c r="B3" s="8" t="n">
        <v>93000</v>
      </c>
      <c r="C3" s="8" t="n">
        <v>88000</v>
      </c>
      <c r="D3" s="8" t="n">
        <v>1056000</v>
      </c>
      <c r="E3" s="11" t="n">
        <v>0.5</v>
      </c>
    </row>
    <row r="4">
      <c r="A4" s="8" t="n">
        <v>93000</v>
      </c>
      <c r="B4" s="8" t="n">
        <v>101000</v>
      </c>
      <c r="C4" s="8" t="n">
        <v>98000</v>
      </c>
      <c r="D4" s="8" t="n">
        <v>1176000</v>
      </c>
      <c r="E4" s="11" t="n">
        <v>0.6</v>
      </c>
    </row>
    <row r="5">
      <c r="A5" s="8" t="n">
        <v>101000</v>
      </c>
      <c r="B5" s="8" t="n">
        <v>107000</v>
      </c>
      <c r="C5" s="8" t="n">
        <v>104000</v>
      </c>
      <c r="D5" s="8" t="n">
        <v>1248000</v>
      </c>
      <c r="E5" s="11" t="n">
        <v>0.72</v>
      </c>
    </row>
    <row r="6">
      <c r="A6" s="8" t="n">
        <v>107000</v>
      </c>
      <c r="B6" s="8" t="n">
        <v>114000</v>
      </c>
      <c r="C6" s="8" t="n">
        <v>110000</v>
      </c>
      <c r="D6" s="8" t="n">
        <v>1320000</v>
      </c>
      <c r="E6" s="11" t="n">
        <v>0.82</v>
      </c>
    </row>
    <row r="7">
      <c r="A7" s="8" t="n">
        <v>114000</v>
      </c>
      <c r="B7" s="8" t="n">
        <v>122000</v>
      </c>
      <c r="C7" s="8" t="n">
        <v>118000</v>
      </c>
      <c r="D7" s="8" t="n">
        <v>1416000</v>
      </c>
      <c r="E7" s="11" t="n">
        <v>0.9</v>
      </c>
    </row>
    <row r="8">
      <c r="A8" s="8" t="n">
        <v>122000</v>
      </c>
      <c r="B8" s="8" t="n">
        <v>130000</v>
      </c>
      <c r="C8" s="8" t="n">
        <v>126000</v>
      </c>
      <c r="D8" s="8" t="n">
        <v>1512000</v>
      </c>
      <c r="E8" s="11" t="n">
        <v>0.96</v>
      </c>
    </row>
    <row r="9">
      <c r="A9" s="8" t="n">
        <v>130000</v>
      </c>
      <c r="B9" s="8" t="n">
        <v>138000</v>
      </c>
      <c r="C9" s="8" t="n">
        <v>134000</v>
      </c>
      <c r="D9" s="8" t="n">
        <v>1608000</v>
      </c>
      <c r="E9" s="11" t="n">
        <v>1</v>
      </c>
    </row>
    <row r="10">
      <c r="A10" s="8" t="n">
        <v>138000</v>
      </c>
      <c r="B10" s="8" t="n">
        <v>146000</v>
      </c>
      <c r="C10" s="8" t="n">
        <v>142000</v>
      </c>
      <c r="D10" s="8" t="n">
        <v>1704000</v>
      </c>
      <c r="E10" s="11" t="n">
        <v>1</v>
      </c>
    </row>
    <row r="11">
      <c r="A11" s="8" t="n">
        <v>146000</v>
      </c>
      <c r="B11" s="8" t="n">
        <v>155000</v>
      </c>
      <c r="C11" s="8" t="n">
        <v>150000</v>
      </c>
      <c r="D11" s="8" t="n">
        <v>1800000</v>
      </c>
      <c r="E11" s="11" t="n">
        <v>1</v>
      </c>
    </row>
    <row r="12">
      <c r="A12" s="8" t="n">
        <v>155000</v>
      </c>
      <c r="B12" s="8" t="inlineStr"/>
      <c r="C12" s="8" t="n">
        <v>160000</v>
      </c>
      <c r="D12" s="8" t="n">
        <v>1920000</v>
      </c>
      <c r="E12" s="11" t="n">
        <v>1</v>
      </c>
    </row>
    <row r="14">
      <c r="A14" s="2" t="inlineStr">
        <is>
          <t>※ 軽減割合は厚生労働省資料の区分（8.8万円=25/50、9.8万円=30/50、10.4万円=36/50、11万円=41/50、11.8万円=45/50、12.6万円=48/50、13.4万円以上=軽減なし）によります。</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30" customWidth="1" min="1" max="1"/>
    <col width="66" customWidth="1" min="2" max="2"/>
    <col width="30" customWidth="1" min="3" max="3"/>
  </cols>
  <sheetData>
    <row r="1">
      <c r="A1" s="1" t="inlineStr">
        <is>
          <t>社会保険の適用拡大 施行スケジュール（年金制度改正法・2025年6月13日成立）</t>
        </is>
      </c>
    </row>
    <row r="3">
      <c r="A3" s="4" t="inlineStr">
        <is>
          <t>時期</t>
        </is>
      </c>
      <c r="B3" s="4" t="inlineStr">
        <is>
          <t>内容</t>
        </is>
      </c>
      <c r="C3" s="4" t="inlineStr">
        <is>
          <t>自社への影響（記入欄）</t>
        </is>
      </c>
    </row>
    <row r="4">
      <c r="A4" s="7" t="inlineStr">
        <is>
          <t>2026年10月〜</t>
        </is>
      </c>
      <c r="B4" s="12" t="inlineStr">
        <is>
          <t>新たに加入対象となる短時間労働者への保険料負担軽減の特例措置が開始（3年間・会社が追加負担し、その全額を制度全体で支援）</t>
        </is>
      </c>
      <c r="C4" s="5" t="inlineStr"/>
    </row>
    <row r="5">
      <c r="A5" s="7" t="inlineStr">
        <is>
          <t>2027年10月〜</t>
        </is>
      </c>
      <c r="B5" s="12" t="inlineStr">
        <is>
          <t>企業規模要件が従業員36人以上の企業まで拡大</t>
        </is>
      </c>
      <c r="C5" s="5" t="inlineStr"/>
    </row>
    <row r="6">
      <c r="A6" s="7" t="inlineStr">
        <is>
          <t>2029年10月〜</t>
        </is>
      </c>
      <c r="B6" s="12" t="inlineStr">
        <is>
          <t>企業規模要件が従業員21人以上の企業まで拡大／常時5人以上を使用する個人事業所の適用業種を拡大</t>
        </is>
      </c>
      <c r="C6" s="5" t="inlineStr"/>
    </row>
    <row r="7">
      <c r="A7" s="7" t="inlineStr">
        <is>
          <t>2032年10月〜</t>
        </is>
      </c>
      <c r="B7" s="12" t="inlineStr">
        <is>
          <t>企業規模要件が従業員11人以上の企業まで拡大</t>
        </is>
      </c>
      <c r="C7" s="5" t="inlineStr"/>
    </row>
    <row r="8">
      <c r="A8" s="7" t="inlineStr">
        <is>
          <t>2035年10月〜</t>
        </is>
      </c>
      <c r="B8" s="12" t="inlineStr">
        <is>
          <t>企業規模要件を撤廃（従業員10人以下の企業も対象）</t>
        </is>
      </c>
      <c r="C8" s="5" t="inlineStr"/>
    </row>
    <row r="9">
      <c r="A9" s="7" t="inlineStr">
        <is>
          <t>公布から3年以内の政令で定める日</t>
        </is>
      </c>
      <c r="B9" s="12" t="inlineStr">
        <is>
          <t>賃金要件（月額8.8万円以上）を撤廃。時期は全国の最低賃金の引上げ状況を見極めて判断</t>
        </is>
      </c>
      <c r="C9" s="5" t="inlineStr"/>
    </row>
    <row r="10">
      <c r="A10" s="7" t="inlineStr">
        <is>
          <t>時期を問わず</t>
        </is>
      </c>
      <c r="B10" s="12" t="inlineStr">
        <is>
          <t>労使合意に基づく任意適用（特定適用事業所以外でも加入可能）</t>
        </is>
      </c>
      <c r="C10" s="5" t="inlineStr"/>
    </row>
    <row r="12">
      <c r="A12" s="2" t="inlineStr">
        <is>
          <t>出典：厚生労働省年金局『年金制度改正法に関する広報について』（第21回年金広報検討会 資料2-3・令和7年7月30日）</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12"/>
  <sheetViews>
    <sheetView workbookViewId="0">
      <selection activeCell="A1" sqref="A1"/>
    </sheetView>
  </sheetViews>
  <sheetFormatPr baseColWidth="8" defaultRowHeight="15"/>
  <cols>
    <col width="110" customWidth="1" min="1" max="1"/>
  </cols>
  <sheetData>
    <row r="1">
      <c r="A1" s="1" t="inlineStr">
        <is>
          <t>使い方</t>
        </is>
      </c>
    </row>
    <row r="2">
      <c r="A2" t="inlineStr">
        <is>
          <t>1. 「施行スケジュール」で自社が対象になる時期を確認します（従業員数の数え方は厚生年金の被保険者数ベース）。</t>
        </is>
      </c>
    </row>
    <row r="3">
      <c r="A3" t="inlineStr">
        <is>
          <t>2. 「従業員別コスト試算」に週の所定労働時間と月額賃金を入力すると、加入対象の判定と会社負担が出ます。</t>
        </is>
      </c>
    </row>
    <row r="4">
      <c r="A4" t="inlineStr">
        <is>
          <t>3. 保険料率は協会けんぽの都道府県別料率（または健康保険組合の料率）に置き換えてください。</t>
        </is>
      </c>
    </row>
    <row r="5">
      <c r="A5" t="inlineStr">
        <is>
          <t>4. Word版「従業員向け説明文書」ひな形で、対象者への案内を行います。</t>
        </is>
      </c>
    </row>
    <row r="6">
      <c r="A6" t="inlineStr"/>
    </row>
    <row r="7">
      <c r="A7" s="1" t="inlineStr">
        <is>
          <t>出典・根拠</t>
        </is>
      </c>
    </row>
    <row r="8">
      <c r="A8" t="inlineStr">
        <is>
          <t>厚生労働省年金局『年金制度改正法に関する広報について』（令和7年7月30日 第21回年金広報検討会 資料2-3）</t>
        </is>
      </c>
    </row>
    <row r="9">
      <c r="A9" t="inlineStr">
        <is>
          <t>https://www.mhlw.go.jp/content/12401000/001523467.pdf</t>
        </is>
      </c>
    </row>
    <row r="10">
      <c r="A10" t="inlineStr"/>
    </row>
    <row r="11">
      <c r="A11" t="inlineStr">
        <is>
          <t>作成：イザークコンサルティング株式会社（https://ezark-tax-accounting.com/）</t>
        </is>
      </c>
    </row>
    <row r="12">
      <c r="A12" t="inlineStr">
        <is>
          <t>本テンプレートは情報提供を目的としたものです。個別の取扱いは社会保険労務士・税理士等の専門家にご確認ください。</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2026-08-20T04:49:43Z</dcterms:created>
  <dcterms:modified xmlns:dcterms="http://purl.org/dc/terms/" xmlns:xsi="http://www.w3.org/2001/XMLSchema-instance" xsi:type="dcterms:W3CDTF">2026-08-20T04:49:43Z</dcterms:modified>
</cp:coreProperties>
</file>