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利息計算" sheetId="1" state="visible" r:id="rId1"/>
    <sheet xmlns:r="http://schemas.openxmlformats.org/officeDocument/2006/relationships" name="利率の根拠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yyyy/m"/>
  </numFmts>
  <fonts count="8">
    <font>
      <name val="Calibri"/>
      <family val="2"/>
      <color theme="1"/>
      <sz val="11"/>
      <scheme val="minor"/>
    </font>
    <font>
      <b val="1"/>
      <color rgb="0016324F"/>
      <sz val="14"/>
    </font>
    <font>
      <color rgb="00666666"/>
      <sz val="9"/>
    </font>
    <font>
      <b val="1"/>
    </font>
    <font>
      <color rgb="00C0392B"/>
      <sz val="9"/>
    </font>
    <font>
      <b val="1"/>
      <color rgb="00FFFFFF"/>
    </font>
    <font>
      <color rgb="0016324F"/>
      <sz val="9"/>
    </font>
    <font>
      <b val="1"/>
      <color rgb="0016324F"/>
      <sz val="12"/>
    </font>
  </fonts>
  <fills count="5">
    <fill>
      <patternFill/>
    </fill>
    <fill>
      <patternFill patternType="gray125"/>
    </fill>
    <fill>
      <patternFill patternType="solid">
        <fgColor rgb="00FFF6D6"/>
      </patternFill>
    </fill>
    <fill>
      <patternFill patternType="solid">
        <fgColor rgb="0016324F"/>
      </patternFill>
    </fill>
    <fill>
      <patternFill patternType="solid">
        <fgColor rgb="00EEF3F8"/>
      </patternFill>
    </fill>
  </fills>
  <borders count="2">
    <border>
      <left/>
      <right/>
      <top/>
      <bottom/>
      <diagonal/>
    </border>
    <border>
      <left style="thin">
        <color rgb="00B0B7C3"/>
      </left>
      <right style="thin">
        <color rgb="00B0B7C3"/>
      </right>
      <top style="thin">
        <color rgb="00B0B7C3"/>
      </top>
      <bottom style="thin">
        <color rgb="00B0B7C3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164" fontId="0" fillId="2" borderId="1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165" fontId="0" fillId="0" borderId="1" pivotButton="0" quotePrefix="0" xfId="0"/>
    <xf numFmtId="3" fontId="0" fillId="2" borderId="1" pivotButton="0" quotePrefix="0" xfId="0"/>
    <xf numFmtId="3" fontId="0" fillId="4" borderId="1" pivotButton="0" quotePrefix="0" xfId="0"/>
    <xf numFmtId="3" fontId="3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5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J25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5" customWidth="1" min="3" max="3"/>
    <col width="13" customWidth="1" min="4" max="4"/>
    <col width="15" customWidth="1" min="5" max="5"/>
    <col width="15" customWidth="1" min="6" max="6"/>
    <col width="13" customWidth="1" min="7" max="7"/>
    <col width="17" customWidth="1" min="8" max="8"/>
    <col width="7" customWidth="1" min="9" max="9"/>
    <col width="13" customWidth="1" min="10" max="10"/>
  </cols>
  <sheetData>
    <row r="2">
      <c r="B2" s="1" t="inlineStr">
        <is>
          <t>役員貸付金 認定利息 計算表</t>
        </is>
      </c>
    </row>
    <row r="3">
      <c r="B3" s="2" t="inlineStr">
        <is>
          <t>※黄色セルに入力してください。灰色セルは自動計算です。</t>
        </is>
      </c>
    </row>
    <row r="5">
      <c r="B5" s="3" t="inlineStr">
        <is>
          <t>適用年（貸付を行った年）</t>
        </is>
      </c>
      <c r="C5" s="4" t="n">
        <v>2026</v>
      </c>
    </row>
    <row r="6">
      <c r="B6" s="3" t="inlineStr">
        <is>
          <t>適正利率（年）</t>
        </is>
      </c>
      <c r="C6" s="5" t="n">
        <v>0.013</v>
      </c>
      <c r="D6" s="6" t="inlineStr">
        <is>
          <t>← 令和8年(2026年)中の貸付は1.3%／令和4〜7年は0.9%。「利率の根拠」シート参照</t>
        </is>
      </c>
    </row>
    <row r="7">
      <c r="B7" s="3" t="inlineStr">
        <is>
          <t>年間日数</t>
        </is>
      </c>
      <c r="C7" s="4" t="n">
        <v>365</v>
      </c>
      <c r="D7" s="2" t="inlineStr">
        <is>
          <t>← うるう年は366</t>
        </is>
      </c>
    </row>
    <row r="9">
      <c r="A9" s="7" t="inlineStr">
        <is>
          <t>年月</t>
        </is>
      </c>
      <c r="B9" s="7" t="inlineStr">
        <is>
          <t>貸付金期首残高</t>
        </is>
      </c>
      <c r="C9" s="7" t="inlineStr">
        <is>
          <t>貸付金期末残高</t>
        </is>
      </c>
      <c r="D9" s="7" t="inlineStr">
        <is>
          <t>貸付金平均</t>
        </is>
      </c>
      <c r="E9" s="7" t="inlineStr">
        <is>
          <t>借入金期首残高</t>
        </is>
      </c>
      <c r="F9" s="7" t="inlineStr">
        <is>
          <t>借入金期末残高</t>
        </is>
      </c>
      <c r="G9" s="7" t="inlineStr">
        <is>
          <t>借入金平均</t>
        </is>
      </c>
      <c r="H9" s="7" t="inlineStr">
        <is>
          <t>純貸付金平均残高</t>
        </is>
      </c>
      <c r="I9" s="7" t="inlineStr">
        <is>
          <t>日数</t>
        </is>
      </c>
      <c r="J9" s="7" t="inlineStr">
        <is>
          <t>認定利息</t>
        </is>
      </c>
    </row>
    <row r="10">
      <c r="A10" s="8">
        <f>DATE($C$5,1,1)</f>
        <v/>
      </c>
      <c r="B10" s="9" t="n"/>
      <c r="C10" s="9" t="n"/>
      <c r="D10" s="10">
        <f>ROUND((B10+C10)/2,0)</f>
        <v/>
      </c>
      <c r="E10" s="9" t="n"/>
      <c r="F10" s="9" t="n"/>
      <c r="G10" s="10">
        <f>ROUND((E10+F10)/2,0)</f>
        <v/>
      </c>
      <c r="H10" s="10">
        <f>MAX(D10-G10,0)</f>
        <v/>
      </c>
      <c r="I10" s="10">
        <f>DAY(EOMONTH(A10,0))</f>
        <v/>
      </c>
      <c r="J10" s="10">
        <f>ROUND(H10*$C$6*I10/$C$7,0)</f>
        <v/>
      </c>
    </row>
    <row r="11">
      <c r="A11" s="8">
        <f>DATE($C$5,2,1)</f>
        <v/>
      </c>
      <c r="B11" s="9">
        <f>C10</f>
        <v/>
      </c>
      <c r="C11" s="9" t="n"/>
      <c r="D11" s="10">
        <f>ROUND((B11+C11)/2,0)</f>
        <v/>
      </c>
      <c r="E11" s="9">
        <f>F10</f>
        <v/>
      </c>
      <c r="F11" s="9" t="n"/>
      <c r="G11" s="10">
        <f>ROUND((E11+F11)/2,0)</f>
        <v/>
      </c>
      <c r="H11" s="10">
        <f>MAX(D11-G11,0)</f>
        <v/>
      </c>
      <c r="I11" s="10">
        <f>DAY(EOMONTH(A11,0))</f>
        <v/>
      </c>
      <c r="J11" s="10">
        <f>ROUND(H11*$C$6*I11/$C$7,0)</f>
        <v/>
      </c>
    </row>
    <row r="12">
      <c r="A12" s="8">
        <f>DATE($C$5,3,1)</f>
        <v/>
      </c>
      <c r="B12" s="9">
        <f>C11</f>
        <v/>
      </c>
      <c r="C12" s="9" t="n"/>
      <c r="D12" s="10">
        <f>ROUND((B12+C12)/2,0)</f>
        <v/>
      </c>
      <c r="E12" s="9">
        <f>F11</f>
        <v/>
      </c>
      <c r="F12" s="9" t="n"/>
      <c r="G12" s="10">
        <f>ROUND((E12+F12)/2,0)</f>
        <v/>
      </c>
      <c r="H12" s="10">
        <f>MAX(D12-G12,0)</f>
        <v/>
      </c>
      <c r="I12" s="10">
        <f>DAY(EOMONTH(A12,0))</f>
        <v/>
      </c>
      <c r="J12" s="10">
        <f>ROUND(H12*$C$6*I12/$C$7,0)</f>
        <v/>
      </c>
    </row>
    <row r="13">
      <c r="A13" s="8">
        <f>DATE($C$5,4,1)</f>
        <v/>
      </c>
      <c r="B13" s="9">
        <f>C12</f>
        <v/>
      </c>
      <c r="C13" s="9" t="n"/>
      <c r="D13" s="10">
        <f>ROUND((B13+C13)/2,0)</f>
        <v/>
      </c>
      <c r="E13" s="9">
        <f>F12</f>
        <v/>
      </c>
      <c r="F13" s="9" t="n"/>
      <c r="G13" s="10">
        <f>ROUND((E13+F13)/2,0)</f>
        <v/>
      </c>
      <c r="H13" s="10">
        <f>MAX(D13-G13,0)</f>
        <v/>
      </c>
      <c r="I13" s="10">
        <f>DAY(EOMONTH(A13,0))</f>
        <v/>
      </c>
      <c r="J13" s="10">
        <f>ROUND(H13*$C$6*I13/$C$7,0)</f>
        <v/>
      </c>
    </row>
    <row r="14">
      <c r="A14" s="8">
        <f>DATE($C$5,5,1)</f>
        <v/>
      </c>
      <c r="B14" s="9">
        <f>C13</f>
        <v/>
      </c>
      <c r="C14" s="9" t="n"/>
      <c r="D14" s="10">
        <f>ROUND((B14+C14)/2,0)</f>
        <v/>
      </c>
      <c r="E14" s="9">
        <f>F13</f>
        <v/>
      </c>
      <c r="F14" s="9" t="n"/>
      <c r="G14" s="10">
        <f>ROUND((E14+F14)/2,0)</f>
        <v/>
      </c>
      <c r="H14" s="10">
        <f>MAX(D14-G14,0)</f>
        <v/>
      </c>
      <c r="I14" s="10">
        <f>DAY(EOMONTH(A14,0))</f>
        <v/>
      </c>
      <c r="J14" s="10">
        <f>ROUND(H14*$C$6*I14/$C$7,0)</f>
        <v/>
      </c>
    </row>
    <row r="15">
      <c r="A15" s="8">
        <f>DATE($C$5,6,1)</f>
        <v/>
      </c>
      <c r="B15" s="9">
        <f>C14</f>
        <v/>
      </c>
      <c r="C15" s="9" t="n"/>
      <c r="D15" s="10">
        <f>ROUND((B15+C15)/2,0)</f>
        <v/>
      </c>
      <c r="E15" s="9">
        <f>F14</f>
        <v/>
      </c>
      <c r="F15" s="9" t="n"/>
      <c r="G15" s="10">
        <f>ROUND((E15+F15)/2,0)</f>
        <v/>
      </c>
      <c r="H15" s="10">
        <f>MAX(D15-G15,0)</f>
        <v/>
      </c>
      <c r="I15" s="10">
        <f>DAY(EOMONTH(A15,0))</f>
        <v/>
      </c>
      <c r="J15" s="10">
        <f>ROUND(H15*$C$6*I15/$C$7,0)</f>
        <v/>
      </c>
    </row>
    <row r="16">
      <c r="A16" s="8">
        <f>DATE($C$5,7,1)</f>
        <v/>
      </c>
      <c r="B16" s="9">
        <f>C15</f>
        <v/>
      </c>
      <c r="C16" s="9" t="n"/>
      <c r="D16" s="10">
        <f>ROUND((B16+C16)/2,0)</f>
        <v/>
      </c>
      <c r="E16" s="9">
        <f>F15</f>
        <v/>
      </c>
      <c r="F16" s="9" t="n"/>
      <c r="G16" s="10">
        <f>ROUND((E16+F16)/2,0)</f>
        <v/>
      </c>
      <c r="H16" s="10">
        <f>MAX(D16-G16,0)</f>
        <v/>
      </c>
      <c r="I16" s="10">
        <f>DAY(EOMONTH(A16,0))</f>
        <v/>
      </c>
      <c r="J16" s="10">
        <f>ROUND(H16*$C$6*I16/$C$7,0)</f>
        <v/>
      </c>
    </row>
    <row r="17">
      <c r="A17" s="8">
        <f>DATE($C$5,8,1)</f>
        <v/>
      </c>
      <c r="B17" s="9">
        <f>C16</f>
        <v/>
      </c>
      <c r="C17" s="9" t="n"/>
      <c r="D17" s="10">
        <f>ROUND((B17+C17)/2,0)</f>
        <v/>
      </c>
      <c r="E17" s="9">
        <f>F16</f>
        <v/>
      </c>
      <c r="F17" s="9" t="n"/>
      <c r="G17" s="10">
        <f>ROUND((E17+F17)/2,0)</f>
        <v/>
      </c>
      <c r="H17" s="10">
        <f>MAX(D17-G17,0)</f>
        <v/>
      </c>
      <c r="I17" s="10">
        <f>DAY(EOMONTH(A17,0))</f>
        <v/>
      </c>
      <c r="J17" s="10">
        <f>ROUND(H17*$C$6*I17/$C$7,0)</f>
        <v/>
      </c>
    </row>
    <row r="18">
      <c r="A18" s="8">
        <f>DATE($C$5,9,1)</f>
        <v/>
      </c>
      <c r="B18" s="9">
        <f>C17</f>
        <v/>
      </c>
      <c r="C18" s="9" t="n"/>
      <c r="D18" s="10">
        <f>ROUND((B18+C18)/2,0)</f>
        <v/>
      </c>
      <c r="E18" s="9">
        <f>F17</f>
        <v/>
      </c>
      <c r="F18" s="9" t="n"/>
      <c r="G18" s="10">
        <f>ROUND((E18+F18)/2,0)</f>
        <v/>
      </c>
      <c r="H18" s="10">
        <f>MAX(D18-G18,0)</f>
        <v/>
      </c>
      <c r="I18" s="10">
        <f>DAY(EOMONTH(A18,0))</f>
        <v/>
      </c>
      <c r="J18" s="10">
        <f>ROUND(H18*$C$6*I18/$C$7,0)</f>
        <v/>
      </c>
    </row>
    <row r="19">
      <c r="A19" s="8">
        <f>DATE($C$5,10,1)</f>
        <v/>
      </c>
      <c r="B19" s="9">
        <f>C18</f>
        <v/>
      </c>
      <c r="C19" s="9" t="n"/>
      <c r="D19" s="10">
        <f>ROUND((B19+C19)/2,0)</f>
        <v/>
      </c>
      <c r="E19" s="9">
        <f>F18</f>
        <v/>
      </c>
      <c r="F19" s="9" t="n"/>
      <c r="G19" s="10">
        <f>ROUND((E19+F19)/2,0)</f>
        <v/>
      </c>
      <c r="H19" s="10">
        <f>MAX(D19-G19,0)</f>
        <v/>
      </c>
      <c r="I19" s="10">
        <f>DAY(EOMONTH(A19,0))</f>
        <v/>
      </c>
      <c r="J19" s="10">
        <f>ROUND(H19*$C$6*I19/$C$7,0)</f>
        <v/>
      </c>
    </row>
    <row r="20">
      <c r="A20" s="8">
        <f>DATE($C$5,11,1)</f>
        <v/>
      </c>
      <c r="B20" s="9">
        <f>C19</f>
        <v/>
      </c>
      <c r="C20" s="9" t="n"/>
      <c r="D20" s="10">
        <f>ROUND((B20+C20)/2,0)</f>
        <v/>
      </c>
      <c r="E20" s="9">
        <f>F19</f>
        <v/>
      </c>
      <c r="F20" s="9" t="n"/>
      <c r="G20" s="10">
        <f>ROUND((E20+F20)/2,0)</f>
        <v/>
      </c>
      <c r="H20" s="10">
        <f>MAX(D20-G20,0)</f>
        <v/>
      </c>
      <c r="I20" s="10">
        <f>DAY(EOMONTH(A20,0))</f>
        <v/>
      </c>
      <c r="J20" s="10">
        <f>ROUND(H20*$C$6*I20/$C$7,0)</f>
        <v/>
      </c>
    </row>
    <row r="21">
      <c r="A21" s="8">
        <f>DATE($C$5,12,1)</f>
        <v/>
      </c>
      <c r="B21" s="9">
        <f>C20</f>
        <v/>
      </c>
      <c r="C21" s="9" t="n"/>
      <c r="D21" s="10">
        <f>ROUND((B21+C21)/2,0)</f>
        <v/>
      </c>
      <c r="E21" s="9">
        <f>F20</f>
        <v/>
      </c>
      <c r="F21" s="9" t="n"/>
      <c r="G21" s="10">
        <f>ROUND((E21+F21)/2,0)</f>
        <v/>
      </c>
      <c r="H21" s="10">
        <f>MAX(D21-G21,0)</f>
        <v/>
      </c>
      <c r="I21" s="10">
        <f>DAY(EOMONTH(A21,0))</f>
        <v/>
      </c>
      <c r="J21" s="10">
        <f>ROUND(H21*$C$6*I21/$C$7,0)</f>
        <v/>
      </c>
    </row>
    <row r="22">
      <c r="I22" s="3" t="inlineStr">
        <is>
          <t>合計</t>
        </is>
      </c>
      <c r="J22" s="11">
        <f>SUM(J10:J21)</f>
        <v/>
      </c>
    </row>
    <row r="24">
      <c r="A24" s="12" t="inlineStr">
        <is>
          <t>仕訳例：（借）役員貸付金 / （貸）受取利息　※実際に役員から徴収するか、未収利息として計上します。</t>
        </is>
      </c>
    </row>
    <row r="25">
      <c r="A25" s="6" t="inlineStr">
        <is>
          <t>無利息のまま放置すると、適正利率との差額が役員給与として課税されます（国税庁 タックスアンサー No.2606）。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34" customWidth="1" min="3" max="3"/>
  </cols>
  <sheetData>
    <row r="1">
      <c r="A1" s="13" t="inlineStr">
        <is>
          <t>認定利息の適正利率（国税庁 タックスアンサー No.2606）</t>
        </is>
      </c>
    </row>
    <row r="3">
      <c r="A3" s="14" t="inlineStr">
        <is>
          <t>貸付を行った年</t>
        </is>
      </c>
      <c r="B3" s="14" t="inlineStr">
        <is>
          <t>適正利率</t>
        </is>
      </c>
      <c r="C3" s="14" t="inlineStr">
        <is>
          <t>備考</t>
        </is>
      </c>
    </row>
    <row r="4">
      <c r="A4" s="15" t="inlineStr">
        <is>
          <t>平成30年〜令和2年</t>
        </is>
      </c>
      <c r="B4" s="15" t="inlineStr">
        <is>
          <t>1.6%</t>
        </is>
      </c>
      <c r="C4" s="15" t="inlineStr"/>
    </row>
    <row r="5">
      <c r="A5" s="15" t="inlineStr">
        <is>
          <t>令和3年</t>
        </is>
      </c>
      <c r="B5" s="15" t="inlineStr">
        <is>
          <t>1.0%</t>
        </is>
      </c>
      <c r="C5" s="15" t="inlineStr"/>
    </row>
    <row r="6">
      <c r="A6" s="15" t="inlineStr">
        <is>
          <t>令和4年〜令和7年</t>
        </is>
      </c>
      <c r="B6" s="15" t="inlineStr">
        <is>
          <t>0.9%</t>
        </is>
      </c>
      <c r="C6" s="15" t="inlineStr"/>
    </row>
    <row r="7">
      <c r="A7" s="15" t="inlineStr">
        <is>
          <t>令和8年（2026年）</t>
        </is>
      </c>
      <c r="B7" s="15" t="inlineStr">
        <is>
          <t>1.3%</t>
        </is>
      </c>
      <c r="C7" s="15" t="inlineStr">
        <is>
          <t>平均貸付割合0.8%＋0.5%</t>
        </is>
      </c>
    </row>
    <row r="9">
      <c r="A9" s="2" t="inlineStr">
        <is>
          <t>※会社が他から借り入れて役員に貸し付けた場合は、その借入金の利率を適用します。</t>
        </is>
      </c>
    </row>
    <row r="10">
      <c r="A10" s="2" t="inlineStr">
        <is>
          <t>※適正利率との差額が年5,000円以下の場合など、給与課税されない例外があります。</t>
        </is>
      </c>
    </row>
    <row r="11">
      <c r="A11" s="2" t="inlineStr">
        <is>
          <t>出典：国税庁 No.2606 金銭を貸し付けたとき https://www.nta.go.jp/taxes/shiraberu/taxanswer/gensen/2606.htm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2026-08-01T08:43:32Z</dcterms:created>
  <dcterms:modified xmlns:dcterms="http://purl.org/dc/terms/" xmlns:xsi="http://www.w3.org/2001/XMLSchema-instance" xsi:type="dcterms:W3CDTF">2026-08-01T08:43:32Z</dcterms:modified>
</cp:coreProperties>
</file>