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yiwao\AppData\Local\Temp\claude\C--Users-yiwao\142137e1-4bc6-4731-bcf2-1df3f48a02de\scratchpad\dl\"/>
    </mc:Choice>
  </mc:AlternateContent>
  <xr:revisionPtr revIDLastSave="0" documentId="8_{DC945002-3889-43B7-A566-C925B966C6ED}" xr6:coauthVersionLast="47" xr6:coauthVersionMax="47" xr10:uidLastSave="{00000000-0000-0000-0000-000000000000}"/>
  <bookViews>
    <workbookView xWindow="33120" yWindow="6690" windowWidth="9600" windowHeight="5445" xr2:uid="{00000000-000D-0000-FFFF-FFFF00000000}"/>
  </bookViews>
  <sheets>
    <sheet name="従業員別コスト試算" sheetId="1" r:id="rId1"/>
    <sheet name="標準報酬月額表" sheetId="2" r:id="rId2"/>
    <sheet name="施行スケジュール" sheetId="3" r:id="rId3"/>
    <sheet name="使い方・出典"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8" i="1" l="1"/>
  <c r="E58" i="1"/>
  <c r="G58" i="1" s="1"/>
  <c r="F57" i="1"/>
  <c r="E57" i="1"/>
  <c r="G57" i="1" s="1"/>
  <c r="F56" i="1"/>
  <c r="E56" i="1"/>
  <c r="G56" i="1" s="1"/>
  <c r="F55" i="1"/>
  <c r="E55" i="1"/>
  <c r="G55" i="1" s="1"/>
  <c r="F54" i="1"/>
  <c r="E54" i="1"/>
  <c r="G54" i="1" s="1"/>
  <c r="F53" i="1"/>
  <c r="E53" i="1"/>
  <c r="G53" i="1" s="1"/>
  <c r="F52" i="1"/>
  <c r="E52" i="1"/>
  <c r="G52" i="1" s="1"/>
  <c r="F51" i="1"/>
  <c r="E51" i="1"/>
  <c r="G51" i="1" s="1"/>
  <c r="F50" i="1"/>
  <c r="E50" i="1"/>
  <c r="G50" i="1" s="1"/>
  <c r="F49" i="1"/>
  <c r="E49" i="1"/>
  <c r="G49" i="1" s="1"/>
  <c r="F48" i="1"/>
  <c r="E48" i="1"/>
  <c r="G48" i="1" s="1"/>
  <c r="F47" i="1"/>
  <c r="E47" i="1"/>
  <c r="G47" i="1" s="1"/>
  <c r="F46" i="1"/>
  <c r="E46" i="1"/>
  <c r="G46" i="1" s="1"/>
  <c r="F45" i="1"/>
  <c r="E45" i="1"/>
  <c r="G45" i="1" s="1"/>
  <c r="F44" i="1"/>
  <c r="E44" i="1"/>
  <c r="G44" i="1" s="1"/>
  <c r="F43" i="1"/>
  <c r="E43" i="1"/>
  <c r="G43" i="1" s="1"/>
  <c r="F42" i="1"/>
  <c r="E42" i="1"/>
  <c r="G42" i="1" s="1"/>
  <c r="F41" i="1"/>
  <c r="E41" i="1"/>
  <c r="G41" i="1" s="1"/>
  <c r="F40" i="1"/>
  <c r="E40" i="1"/>
  <c r="G40" i="1" s="1"/>
  <c r="F39" i="1"/>
  <c r="E39" i="1"/>
  <c r="G39" i="1" s="1"/>
  <c r="F38" i="1"/>
  <c r="E38" i="1"/>
  <c r="G38" i="1" s="1"/>
  <c r="F37" i="1"/>
  <c r="E37" i="1"/>
  <c r="G37" i="1" s="1"/>
  <c r="F36" i="1"/>
  <c r="E36" i="1"/>
  <c r="G36" i="1" s="1"/>
  <c r="F35" i="1"/>
  <c r="E35" i="1"/>
  <c r="G35" i="1" s="1"/>
  <c r="F34" i="1"/>
  <c r="E34" i="1"/>
  <c r="G34" i="1" s="1"/>
  <c r="F33" i="1"/>
  <c r="E33" i="1"/>
  <c r="G33" i="1" s="1"/>
  <c r="F32" i="1"/>
  <c r="E32" i="1"/>
  <c r="G32" i="1" s="1"/>
  <c r="F31" i="1"/>
  <c r="E31" i="1"/>
  <c r="G31" i="1" s="1"/>
  <c r="F30" i="1"/>
  <c r="E30" i="1"/>
  <c r="G30" i="1" s="1"/>
  <c r="F29" i="1"/>
  <c r="E29" i="1"/>
  <c r="G29" i="1" s="1"/>
  <c r="F28" i="1"/>
  <c r="E28" i="1"/>
  <c r="G28" i="1" s="1"/>
  <c r="F27" i="1"/>
  <c r="E27" i="1"/>
  <c r="G27" i="1" s="1"/>
  <c r="F26" i="1"/>
  <c r="E26" i="1"/>
  <c r="G26" i="1" s="1"/>
  <c r="F25" i="1"/>
  <c r="E25" i="1"/>
  <c r="G25" i="1" s="1"/>
  <c r="F24" i="1"/>
  <c r="E24" i="1"/>
  <c r="G24" i="1" s="1"/>
  <c r="F23" i="1"/>
  <c r="E23" i="1"/>
  <c r="G23" i="1" s="1"/>
  <c r="F22" i="1"/>
  <c r="E22" i="1"/>
  <c r="G22" i="1" s="1"/>
  <c r="F21" i="1"/>
  <c r="E21" i="1"/>
  <c r="G21" i="1" s="1"/>
  <c r="F20" i="1"/>
  <c r="E20" i="1"/>
  <c r="G20" i="1" s="1"/>
  <c r="F19" i="1"/>
  <c r="E19" i="1"/>
  <c r="G19" i="1" s="1"/>
  <c r="F18" i="1"/>
  <c r="E18" i="1"/>
  <c r="G18" i="1" s="1"/>
  <c r="F17" i="1"/>
  <c r="E17" i="1"/>
  <c r="G17" i="1" s="1"/>
  <c r="F16" i="1"/>
  <c r="E16" i="1"/>
  <c r="G16" i="1" s="1"/>
  <c r="F15" i="1"/>
  <c r="E15" i="1"/>
  <c r="G15" i="1" s="1"/>
  <c r="F14" i="1"/>
  <c r="E14" i="1"/>
  <c r="G14" i="1" s="1"/>
  <c r="F13" i="1"/>
  <c r="E13" i="1"/>
  <c r="G13" i="1" s="1"/>
  <c r="F12" i="1"/>
  <c r="E12" i="1"/>
  <c r="G12" i="1" s="1"/>
  <c r="F11" i="1"/>
  <c r="E11" i="1"/>
  <c r="G11" i="1" s="1"/>
  <c r="F10" i="1"/>
  <c r="E10" i="1"/>
  <c r="G10" i="1" s="1"/>
  <c r="F9" i="1"/>
  <c r="E9" i="1"/>
  <c r="G9" i="1" s="1"/>
  <c r="H58" i="1" l="1"/>
  <c r="I58" i="1"/>
  <c r="J58" i="1"/>
  <c r="H57" i="1"/>
  <c r="I57" i="1"/>
  <c r="J57" i="1"/>
  <c r="H56" i="1"/>
  <c r="I56" i="1"/>
  <c r="J56" i="1"/>
  <c r="H55" i="1"/>
  <c r="I55" i="1"/>
  <c r="J55" i="1"/>
  <c r="H54" i="1"/>
  <c r="I54" i="1"/>
  <c r="J54" i="1"/>
  <c r="H53" i="1"/>
  <c r="I53" i="1"/>
  <c r="J53" i="1"/>
  <c r="H52" i="1"/>
  <c r="I52" i="1"/>
  <c r="J52" i="1"/>
  <c r="H51" i="1"/>
  <c r="I51" i="1"/>
  <c r="J51" i="1"/>
  <c r="H50" i="1"/>
  <c r="I50" i="1"/>
  <c r="J50" i="1"/>
  <c r="H49" i="1"/>
  <c r="I49" i="1"/>
  <c r="J49" i="1"/>
  <c r="H48" i="1"/>
  <c r="I48" i="1"/>
  <c r="J48" i="1"/>
  <c r="H47" i="1"/>
  <c r="I47" i="1"/>
  <c r="J47" i="1"/>
  <c r="H46" i="1"/>
  <c r="I46" i="1"/>
  <c r="J46" i="1"/>
  <c r="H45" i="1"/>
  <c r="I45" i="1"/>
  <c r="J45" i="1"/>
  <c r="H44" i="1"/>
  <c r="I44" i="1"/>
  <c r="J44" i="1"/>
  <c r="H43" i="1"/>
  <c r="I43" i="1"/>
  <c r="J43" i="1"/>
  <c r="H42" i="1"/>
  <c r="I42" i="1"/>
  <c r="J42" i="1"/>
  <c r="H41" i="1"/>
  <c r="I41" i="1"/>
  <c r="J41" i="1"/>
  <c r="H40" i="1"/>
  <c r="I40" i="1"/>
  <c r="J40" i="1"/>
  <c r="H39" i="1"/>
  <c r="I39" i="1"/>
  <c r="J39" i="1"/>
  <c r="H38" i="1"/>
  <c r="I38" i="1"/>
  <c r="J38" i="1"/>
  <c r="I37" i="1"/>
  <c r="J37" i="1"/>
  <c r="H37" i="1"/>
  <c r="H36" i="1"/>
  <c r="I36" i="1"/>
  <c r="J36" i="1"/>
  <c r="H35" i="1"/>
  <c r="I35" i="1"/>
  <c r="J35" i="1"/>
  <c r="I34" i="1"/>
  <c r="J34" i="1"/>
  <c r="H34" i="1"/>
  <c r="I33" i="1"/>
  <c r="H33" i="1"/>
  <c r="J33" i="1"/>
  <c r="H32" i="1"/>
  <c r="I32" i="1"/>
  <c r="J32" i="1"/>
  <c r="H31" i="1"/>
  <c r="I31" i="1"/>
  <c r="J31" i="1"/>
  <c r="H30" i="1"/>
  <c r="I30" i="1"/>
  <c r="J30" i="1"/>
  <c r="H29" i="1"/>
  <c r="I29" i="1"/>
  <c r="J29" i="1"/>
  <c r="H28" i="1"/>
  <c r="I28" i="1"/>
  <c r="J28" i="1"/>
  <c r="H27" i="1"/>
  <c r="I27" i="1"/>
  <c r="J27" i="1"/>
  <c r="H26" i="1"/>
  <c r="I26" i="1"/>
  <c r="J26" i="1"/>
  <c r="H25" i="1"/>
  <c r="I25" i="1"/>
  <c r="J25" i="1"/>
  <c r="H24" i="1"/>
  <c r="I24" i="1"/>
  <c r="J24" i="1"/>
  <c r="H23" i="1"/>
  <c r="I23" i="1"/>
  <c r="J23" i="1"/>
  <c r="H22" i="1"/>
  <c r="I22" i="1"/>
  <c r="J22" i="1"/>
  <c r="H21" i="1"/>
  <c r="I21" i="1"/>
  <c r="J21" i="1"/>
  <c r="H20" i="1"/>
  <c r="I20" i="1"/>
  <c r="J20" i="1"/>
  <c r="H19" i="1"/>
  <c r="I19" i="1"/>
  <c r="J19" i="1"/>
  <c r="H18" i="1"/>
  <c r="I18" i="1"/>
  <c r="J18" i="1"/>
  <c r="H17" i="1"/>
  <c r="I17" i="1"/>
  <c r="J17" i="1"/>
  <c r="H16" i="1"/>
  <c r="I16" i="1"/>
  <c r="J16" i="1"/>
  <c r="H15" i="1"/>
  <c r="I15" i="1"/>
  <c r="J15" i="1"/>
  <c r="H14" i="1"/>
  <c r="I14" i="1"/>
  <c r="J14" i="1"/>
  <c r="H13" i="1"/>
  <c r="I13" i="1"/>
  <c r="J13" i="1"/>
  <c r="H12" i="1"/>
  <c r="I12" i="1"/>
  <c r="J12" i="1"/>
  <c r="H11" i="1"/>
  <c r="I11" i="1"/>
  <c r="J11" i="1"/>
  <c r="H10" i="1"/>
  <c r="I10" i="1"/>
  <c r="J10" i="1"/>
  <c r="H9" i="1"/>
  <c r="I9" i="1"/>
  <c r="J9" i="1"/>
  <c r="G60" i="1"/>
  <c r="H60" i="1" l="1"/>
</calcChain>
</file>

<file path=xl/sharedStrings.xml><?xml version="1.0" encoding="utf-8"?>
<sst xmlns="http://schemas.openxmlformats.org/spreadsheetml/2006/main" count="54" uniqueCount="53">
  <si>
    <t>社会保険 適用拡大 会社負担コスト試算シート</t>
  </si>
  <si>
    <t>黄色いセルに入力してください。保険料率は協会けんぽの都道府県別料率に置き換えて使います。</t>
  </si>
  <si>
    <t>健康保険料率（％・労使合計）</t>
  </si>
  <si>
    <t>介護保険料率（％・40歳以上）</t>
  </si>
  <si>
    <t>厚生年金保険料率（％・労使合計）</t>
  </si>
  <si>
    <t>氏名・No</t>
  </si>
  <si>
    <t>週の所定労働時間</t>
  </si>
  <si>
    <t>月額賃金（円）</t>
  </si>
  <si>
    <t>40歳以上</t>
  </si>
  <si>
    <t>加入対象の判定</t>
  </si>
  <si>
    <t>標準報酬月額</t>
  </si>
  <si>
    <t>会社負担（月額）</t>
  </si>
  <si>
    <t>会社負担（年額）</t>
  </si>
  <si>
    <t>本人負担（月額・本来）</t>
  </si>
  <si>
    <t>本人負担（月額・軽減特例）</t>
  </si>
  <si>
    <t>合計</t>
  </si>
  <si>
    <t>※ 会社負担は労使折半分（健康保険＋介護保険＋厚生年金）の概算です。子ども・子育て拠出金、労働保険料は含みません。</t>
  </si>
  <si>
    <t>※「本人負担（軽減特例）」は、新たに加入対象となる方に3年間適用される特例の初年度〜2年目のイメージです（3年目は軽減割合が半減）。</t>
  </si>
  <si>
    <t>標準報酬月額と保険料負担軽減特例の対応表（短時間労働者の該当レンジ）</t>
  </si>
  <si>
    <t>下限（円以上）</t>
  </si>
  <si>
    <t>上限（円未満）</t>
  </si>
  <si>
    <t>年収換算の目安</t>
  </si>
  <si>
    <t>軽減後の本人負担割合</t>
  </si>
  <si>
    <t>※ 軽減割合は厚生労働省資料の区分（8.8万円=25/50、9.8万円=30/50、10.4万円=36/50、11万円=41/50、11.8万円=45/50、12.6万円=48/50、13.4万円以上=軽減なし）によります。</t>
  </si>
  <si>
    <t>社会保険の適用拡大 施行スケジュール（年金制度改正法・2025年6月13日成立）</t>
  </si>
  <si>
    <t>時期</t>
  </si>
  <si>
    <t>内容</t>
  </si>
  <si>
    <t>自社への影響（記入欄）</t>
  </si>
  <si>
    <t>2026年10月〜</t>
  </si>
  <si>
    <t>新たに加入対象となる短時間労働者への保険料負担軽減の特例措置が開始（3年間・会社が追加負担し、その全額を制度全体で支援）</t>
  </si>
  <si>
    <t>2027年10月〜</t>
  </si>
  <si>
    <t>企業規模要件が従業員36人以上の企業まで拡大</t>
  </si>
  <si>
    <t>2029年10月〜</t>
  </si>
  <si>
    <t>企業規模要件が従業員21人以上の企業まで拡大／常時5人以上を使用する個人事業所の適用業種を拡大</t>
  </si>
  <si>
    <t>2032年10月〜</t>
  </si>
  <si>
    <t>企業規模要件が従業員11人以上の企業まで拡大</t>
  </si>
  <si>
    <t>2035年10月〜</t>
  </si>
  <si>
    <t>企業規模要件を撤廃（従業員10人以下の企業も対象）</t>
  </si>
  <si>
    <t>公布から3年以内の政令で定める日</t>
  </si>
  <si>
    <t>賃金要件（月額8.8万円以上）を撤廃。時期は全国の最低賃金の引上げ状況を見極めて判断</t>
  </si>
  <si>
    <t>時期を問わず</t>
  </si>
  <si>
    <t>労使合意に基づく任意適用（特定適用事業所以外でも加入可能）</t>
  </si>
  <si>
    <t>出典：厚生労働省年金局『年金制度改正法に関する広報について』（第21回年金広報検討会 資料2-3・令和7年7月30日）</t>
  </si>
  <si>
    <t>使い方</t>
  </si>
  <si>
    <t>1. 「施行スケジュール」で自社が対象になる時期を確認します（従業員数の数え方は厚生年金の被保険者数ベース）。</t>
  </si>
  <si>
    <t>2. 「従業員別コスト試算」に週の所定労働時間と月額賃金を入力すると、加入対象の判定と会社負担が出ます。</t>
  </si>
  <si>
    <t>3. 保険料率は協会けんぽの都道府県別料率（または健康保険組合の料率）に置き換えてください。</t>
  </si>
  <si>
    <t>4. Word版「従業員向け説明文書」ひな形で、対象者への案内を行います。</t>
  </si>
  <si>
    <t>出典・根拠</t>
  </si>
  <si>
    <t>厚生労働省年金局『年金制度改正法に関する広報について』（令和7年7月30日 第21回年金広報検討会 資料2-3）</t>
  </si>
  <si>
    <t>https://www.mhlw.go.jp/content/12401000/001523467.pdf</t>
  </si>
  <si>
    <t>作成：イザークコンサルティング株式会社（https://ezark-tax-accounting.com/）</t>
  </si>
  <si>
    <t>本テンプレートは情報提供を目的としたものです。個別の取扱いは社会保険労務士・税理士等の専門家にご確認ください。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</si>
</sst>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scheme val="minor"/>
    </font>
    <font>
      <b/>
      <sz val="13"/>
      <color rgb="FF0F172A"/>
      <name val="ＭＳ Ｐゴシック"/>
      <family val="3"/>
      <charset val="128"/>
    </font>
    <font>
      <sz val="9"/>
      <color rgb="FF64748B"/>
      <name val="ＭＳ Ｐゴシック"/>
      <family val="3"/>
      <charset val="128"/>
    </font>
    <font>
      <b/>
      <sz val="11"/>
      <color rgb="FFFFFFFF"/>
      <name val="ＭＳ Ｐゴシック"/>
      <family val="3"/>
      <charset val="128"/>
    </font>
    <font>
      <b/>
      <sz val="11"/>
      <name val="ＭＳ Ｐゴシック"/>
      <family val="3"/>
      <charset val="128"/>
    </font>
    <font>
      <b/>
      <sz val="11"/>
      <color rgb="FF00695C"/>
      <name val="ＭＳ Ｐゴシック"/>
      <family val="3"/>
      <charset val="128"/>
    </font>
    <font>
      <sz val="6"/>
      <name val="ＭＳ Ｐゴシック"/>
      <family val="3"/>
      <charset val="128"/>
      <scheme val="minor"/>
    </font>
  </fonts>
  <fills count="4">
    <fill>
      <patternFill patternType="none"/>
    </fill>
    <fill>
      <patternFill patternType="gray125"/>
    </fill>
    <fill>
      <patternFill patternType="solid">
        <fgColor rgb="FFFFF9C4"/>
      </patternFill>
    </fill>
    <fill>
      <patternFill patternType="solid">
        <fgColor rgb="FF00897B"/>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2" fontId="0" fillId="2" borderId="0" xfId="0" applyNumberFormat="1" applyFill="1"/>
    <xf numFmtId="0" fontId="3" fillId="3" borderId="1" xfId="0" applyFont="1" applyFill="1" applyBorder="1" applyAlignment="1">
      <alignment horizontal="center" vertical="center" wrapText="1"/>
    </xf>
    <xf numFmtId="0" fontId="0" fillId="2" borderId="1" xfId="0" applyFill="1" applyBorder="1"/>
    <xf numFmtId="3" fontId="0" fillId="2" borderId="1" xfId="0" applyNumberFormat="1" applyFill="1" applyBorder="1"/>
    <xf numFmtId="0" fontId="0" fillId="0" borderId="1" xfId="0" applyBorder="1"/>
    <xf numFmtId="3" fontId="0" fillId="0" borderId="1" xfId="0" applyNumberFormat="1" applyBorder="1"/>
    <xf numFmtId="0" fontId="4" fillId="0" borderId="0" xfId="0" applyFont="1"/>
    <xf numFmtId="3" fontId="5" fillId="0" borderId="0" xfId="0" applyNumberFormat="1" applyFont="1"/>
    <xf numFmtId="2" fontId="0" fillId="0" borderId="1" xfId="0" applyNumberFormat="1" applyBorder="1"/>
    <xf numFmtId="0" fontId="0" fillId="0" borderId="1" xfId="0"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3"/>
  <sheetViews>
    <sheetView tabSelected="1" workbookViewId="0">
      <pane ySplit="8" topLeftCell="A9" activePane="bottomLeft" state="frozen"/>
      <selection pane="bottomLeft"/>
    </sheetView>
  </sheetViews>
  <sheetFormatPr defaultRowHeight="13" x14ac:dyDescent="0.2"/>
  <cols>
    <col min="1" max="3" width="16" customWidth="1"/>
    <col min="4" max="4" width="10" customWidth="1"/>
    <col min="5" max="5" width="26" customWidth="1"/>
    <col min="6" max="6" width="14" customWidth="1"/>
    <col min="7" max="8" width="16" customWidth="1"/>
    <col min="9" max="9" width="18" customWidth="1"/>
    <col min="10" max="10" width="20" customWidth="1"/>
  </cols>
  <sheetData>
    <row r="1" spans="1:10" ht="15.5" x14ac:dyDescent="0.25">
      <c r="A1" s="1" t="s">
        <v>0</v>
      </c>
    </row>
    <row r="2" spans="1:10" x14ac:dyDescent="0.2">
      <c r="A2" s="2" t="s">
        <v>1</v>
      </c>
    </row>
    <row r="4" spans="1:10" x14ac:dyDescent="0.2">
      <c r="A4" t="s">
        <v>2</v>
      </c>
      <c r="B4" s="3">
        <v>10</v>
      </c>
    </row>
    <row r="5" spans="1:10" x14ac:dyDescent="0.2">
      <c r="A5" t="s">
        <v>3</v>
      </c>
      <c r="B5" s="3">
        <v>1.6</v>
      </c>
    </row>
    <row r="6" spans="1:10" x14ac:dyDescent="0.2">
      <c r="A6" t="s">
        <v>4</v>
      </c>
      <c r="B6" s="3">
        <v>18.3</v>
      </c>
    </row>
    <row r="8" spans="1:10" ht="26" x14ac:dyDescent="0.2">
      <c r="A8" s="4" t="s">
        <v>5</v>
      </c>
      <c r="B8" s="4" t="s">
        <v>6</v>
      </c>
      <c r="C8" s="4" t="s">
        <v>7</v>
      </c>
      <c r="D8" s="4" t="s">
        <v>8</v>
      </c>
      <c r="E8" s="4" t="s">
        <v>9</v>
      </c>
      <c r="F8" s="4" t="s">
        <v>10</v>
      </c>
      <c r="G8" s="4" t="s">
        <v>11</v>
      </c>
      <c r="H8" s="4" t="s">
        <v>12</v>
      </c>
      <c r="I8" s="4" t="s">
        <v>13</v>
      </c>
      <c r="J8" s="4" t="s">
        <v>14</v>
      </c>
    </row>
    <row r="9" spans="1:10" x14ac:dyDescent="0.2">
      <c r="A9" s="5"/>
      <c r="B9" s="5"/>
      <c r="C9" s="6"/>
      <c r="D9" s="5"/>
      <c r="E9" s="7" t="str">
        <f t="shared" ref="E9:E40" si="0">IF(C9="","",IF(B9&gt;=30,"加入対象（正社員相当）",IF(AND(B9&gt;=20,C9&gt;=88000),"加入対象（短時間労働者・現行）",IF(B9&gt;=20,"賃金要件の撤廃後に加入対象","対象外"))))</f>
        <v/>
      </c>
      <c r="F9" s="8" t="str">
        <f>IF(C9="","",LOOKUP(C9,標準報酬月額表!$A$3:$A$12,標準報酬月額表!$C$3:$C$12))</f>
        <v/>
      </c>
      <c r="G9" s="8" t="str">
        <f t="shared" ref="G9:G40" si="1">IF(OR(C9="",LEFT(E9,4)&lt;&gt;"加入対象"),"",ROUND(F9*(($B$4+IF(D9="はい",$B$5,0)+$B$6)/100)/2,0))</f>
        <v/>
      </c>
      <c r="H9" s="8" t="str">
        <f t="shared" ref="H9:H40" si="2">IF(G9="","",G9*12)</f>
        <v/>
      </c>
      <c r="I9" s="8" t="str">
        <f t="shared" ref="I9:I40" si="3">IF(G9="","",G9)</f>
        <v/>
      </c>
      <c r="J9" s="8" t="str">
        <f>IF(OR(G9="",F9&gt;126000),"",ROUND(G9*LOOKUP(F9,標準報酬月額表!$C$3:$C$12,標準報酬月額表!$E$3:$E$12),0))</f>
        <v/>
      </c>
    </row>
    <row r="10" spans="1:10" x14ac:dyDescent="0.2">
      <c r="A10" s="5"/>
      <c r="B10" s="5"/>
      <c r="C10" s="6"/>
      <c r="D10" s="5"/>
      <c r="E10" s="7" t="str">
        <f t="shared" si="0"/>
        <v/>
      </c>
      <c r="F10" s="8" t="str">
        <f>IF(C10="","",LOOKUP(C10,標準報酬月額表!$A$3:$A$12,標準報酬月額表!$C$3:$C$12))</f>
        <v/>
      </c>
      <c r="G10" s="8" t="str">
        <f t="shared" si="1"/>
        <v/>
      </c>
      <c r="H10" s="8" t="str">
        <f t="shared" si="2"/>
        <v/>
      </c>
      <c r="I10" s="8" t="str">
        <f t="shared" si="3"/>
        <v/>
      </c>
      <c r="J10" s="8" t="str">
        <f>IF(OR(G10="",F10&gt;126000),"",ROUND(G10*LOOKUP(F10,標準報酬月額表!$C$3:$C$12,標準報酬月額表!$E$3:$E$12),0))</f>
        <v/>
      </c>
    </row>
    <row r="11" spans="1:10" x14ac:dyDescent="0.2">
      <c r="A11" s="5"/>
      <c r="B11" s="5"/>
      <c r="C11" s="6"/>
      <c r="D11" s="5"/>
      <c r="E11" s="7" t="str">
        <f t="shared" si="0"/>
        <v/>
      </c>
      <c r="F11" s="8" t="str">
        <f>IF(C11="","",LOOKUP(C11,標準報酬月額表!$A$3:$A$12,標準報酬月額表!$C$3:$C$12))</f>
        <v/>
      </c>
      <c r="G11" s="8" t="str">
        <f t="shared" si="1"/>
        <v/>
      </c>
      <c r="H11" s="8" t="str">
        <f t="shared" si="2"/>
        <v/>
      </c>
      <c r="I11" s="8" t="str">
        <f t="shared" si="3"/>
        <v/>
      </c>
      <c r="J11" s="8" t="str">
        <f>IF(OR(G11="",F11&gt;126000),"",ROUND(G11*LOOKUP(F11,標準報酬月額表!$C$3:$C$12,標準報酬月額表!$E$3:$E$12),0))</f>
        <v/>
      </c>
    </row>
    <row r="12" spans="1:10" x14ac:dyDescent="0.2">
      <c r="A12" s="5"/>
      <c r="B12" s="5"/>
      <c r="C12" s="6"/>
      <c r="D12" s="5"/>
      <c r="E12" s="7" t="str">
        <f t="shared" si="0"/>
        <v/>
      </c>
      <c r="F12" s="8" t="str">
        <f>IF(C12="","",LOOKUP(C12,標準報酬月額表!$A$3:$A$12,標準報酬月額表!$C$3:$C$12))</f>
        <v/>
      </c>
      <c r="G12" s="8" t="str">
        <f t="shared" si="1"/>
        <v/>
      </c>
      <c r="H12" s="8" t="str">
        <f t="shared" si="2"/>
        <v/>
      </c>
      <c r="I12" s="8" t="str">
        <f t="shared" si="3"/>
        <v/>
      </c>
      <c r="J12" s="8" t="str">
        <f>IF(OR(G12="",F12&gt;126000),"",ROUND(G12*LOOKUP(F12,標準報酬月額表!$C$3:$C$12,標準報酬月額表!$E$3:$E$12),0))</f>
        <v/>
      </c>
    </row>
    <row r="13" spans="1:10" x14ac:dyDescent="0.2">
      <c r="A13" s="5"/>
      <c r="B13" s="5"/>
      <c r="C13" s="6"/>
      <c r="D13" s="5"/>
      <c r="E13" s="7" t="str">
        <f t="shared" si="0"/>
        <v/>
      </c>
      <c r="F13" s="8" t="str">
        <f>IF(C13="","",LOOKUP(C13,標準報酬月額表!$A$3:$A$12,標準報酬月額表!$C$3:$C$12))</f>
        <v/>
      </c>
      <c r="G13" s="8" t="str">
        <f t="shared" si="1"/>
        <v/>
      </c>
      <c r="H13" s="8" t="str">
        <f t="shared" si="2"/>
        <v/>
      </c>
      <c r="I13" s="8" t="str">
        <f t="shared" si="3"/>
        <v/>
      </c>
      <c r="J13" s="8" t="str">
        <f>IF(OR(G13="",F13&gt;126000),"",ROUND(G13*LOOKUP(F13,標準報酬月額表!$C$3:$C$12,標準報酬月額表!$E$3:$E$12),0))</f>
        <v/>
      </c>
    </row>
    <row r="14" spans="1:10" x14ac:dyDescent="0.2">
      <c r="A14" s="5"/>
      <c r="B14" s="5"/>
      <c r="C14" s="6"/>
      <c r="D14" s="5"/>
      <c r="E14" s="7" t="str">
        <f t="shared" si="0"/>
        <v/>
      </c>
      <c r="F14" s="8" t="str">
        <f>IF(C14="","",LOOKUP(C14,標準報酬月額表!$A$3:$A$12,標準報酬月額表!$C$3:$C$12))</f>
        <v/>
      </c>
      <c r="G14" s="8" t="str">
        <f t="shared" si="1"/>
        <v/>
      </c>
      <c r="H14" s="8" t="str">
        <f t="shared" si="2"/>
        <v/>
      </c>
      <c r="I14" s="8" t="str">
        <f t="shared" si="3"/>
        <v/>
      </c>
      <c r="J14" s="8" t="str">
        <f>IF(OR(G14="",F14&gt;126000),"",ROUND(G14*LOOKUP(F14,標準報酬月額表!$C$3:$C$12,標準報酬月額表!$E$3:$E$12),0))</f>
        <v/>
      </c>
    </row>
    <row r="15" spans="1:10" x14ac:dyDescent="0.2">
      <c r="A15" s="5"/>
      <c r="B15" s="5"/>
      <c r="C15" s="6"/>
      <c r="D15" s="5"/>
      <c r="E15" s="7" t="str">
        <f t="shared" si="0"/>
        <v/>
      </c>
      <c r="F15" s="8" t="str">
        <f>IF(C15="","",LOOKUP(C15,標準報酬月額表!$A$3:$A$12,標準報酬月額表!$C$3:$C$12))</f>
        <v/>
      </c>
      <c r="G15" s="8" t="str">
        <f t="shared" si="1"/>
        <v/>
      </c>
      <c r="H15" s="8" t="str">
        <f t="shared" si="2"/>
        <v/>
      </c>
      <c r="I15" s="8" t="str">
        <f t="shared" si="3"/>
        <v/>
      </c>
      <c r="J15" s="8" t="str">
        <f>IF(OR(G15="",F15&gt;126000),"",ROUND(G15*LOOKUP(F15,標準報酬月額表!$C$3:$C$12,標準報酬月額表!$E$3:$E$12),0))</f>
        <v/>
      </c>
    </row>
    <row r="16" spans="1:10" x14ac:dyDescent="0.2">
      <c r="A16" s="5"/>
      <c r="B16" s="5"/>
      <c r="C16" s="6"/>
      <c r="D16" s="5"/>
      <c r="E16" s="7" t="str">
        <f t="shared" si="0"/>
        <v/>
      </c>
      <c r="F16" s="8" t="str">
        <f>IF(C16="","",LOOKUP(C16,標準報酬月額表!$A$3:$A$12,標準報酬月額表!$C$3:$C$12))</f>
        <v/>
      </c>
      <c r="G16" s="8" t="str">
        <f t="shared" si="1"/>
        <v/>
      </c>
      <c r="H16" s="8" t="str">
        <f t="shared" si="2"/>
        <v/>
      </c>
      <c r="I16" s="8" t="str">
        <f t="shared" si="3"/>
        <v/>
      </c>
      <c r="J16" s="8" t="str">
        <f>IF(OR(G16="",F16&gt;126000),"",ROUND(G16*LOOKUP(F16,標準報酬月額表!$C$3:$C$12,標準報酬月額表!$E$3:$E$12),0))</f>
        <v/>
      </c>
    </row>
    <row r="17" spans="1:10" x14ac:dyDescent="0.2">
      <c r="A17" s="5"/>
      <c r="B17" s="5"/>
      <c r="C17" s="6"/>
      <c r="D17" s="5"/>
      <c r="E17" s="7" t="str">
        <f t="shared" si="0"/>
        <v/>
      </c>
      <c r="F17" s="8" t="str">
        <f>IF(C17="","",LOOKUP(C17,標準報酬月額表!$A$3:$A$12,標準報酬月額表!$C$3:$C$12))</f>
        <v/>
      </c>
      <c r="G17" s="8" t="str">
        <f t="shared" si="1"/>
        <v/>
      </c>
      <c r="H17" s="8" t="str">
        <f t="shared" si="2"/>
        <v/>
      </c>
      <c r="I17" s="8" t="str">
        <f t="shared" si="3"/>
        <v/>
      </c>
      <c r="J17" s="8" t="str">
        <f>IF(OR(G17="",F17&gt;126000),"",ROUND(G17*LOOKUP(F17,標準報酬月額表!$C$3:$C$12,標準報酬月額表!$E$3:$E$12),0))</f>
        <v/>
      </c>
    </row>
    <row r="18" spans="1:10" x14ac:dyDescent="0.2">
      <c r="A18" s="5"/>
      <c r="B18" s="5"/>
      <c r="C18" s="6"/>
      <c r="D18" s="5"/>
      <c r="E18" s="7" t="str">
        <f t="shared" si="0"/>
        <v/>
      </c>
      <c r="F18" s="8" t="str">
        <f>IF(C18="","",LOOKUP(C18,標準報酬月額表!$A$3:$A$12,標準報酬月額表!$C$3:$C$12))</f>
        <v/>
      </c>
      <c r="G18" s="8" t="str">
        <f t="shared" si="1"/>
        <v/>
      </c>
      <c r="H18" s="8" t="str">
        <f t="shared" si="2"/>
        <v/>
      </c>
      <c r="I18" s="8" t="str">
        <f t="shared" si="3"/>
        <v/>
      </c>
      <c r="J18" s="8" t="str">
        <f>IF(OR(G18="",F18&gt;126000),"",ROUND(G18*LOOKUP(F18,標準報酬月額表!$C$3:$C$12,標準報酬月額表!$E$3:$E$12),0))</f>
        <v/>
      </c>
    </row>
    <row r="19" spans="1:10" x14ac:dyDescent="0.2">
      <c r="A19" s="5"/>
      <c r="B19" s="5"/>
      <c r="C19" s="6"/>
      <c r="D19" s="5"/>
      <c r="E19" s="7" t="str">
        <f t="shared" si="0"/>
        <v/>
      </c>
      <c r="F19" s="8" t="str">
        <f>IF(C19="","",LOOKUP(C19,標準報酬月額表!$A$3:$A$12,標準報酬月額表!$C$3:$C$12))</f>
        <v/>
      </c>
      <c r="G19" s="8" t="str">
        <f t="shared" si="1"/>
        <v/>
      </c>
      <c r="H19" s="8" t="str">
        <f t="shared" si="2"/>
        <v/>
      </c>
      <c r="I19" s="8" t="str">
        <f t="shared" si="3"/>
        <v/>
      </c>
      <c r="J19" s="8" t="str">
        <f>IF(OR(G19="",F19&gt;126000),"",ROUND(G19*LOOKUP(F19,標準報酬月額表!$C$3:$C$12,標準報酬月額表!$E$3:$E$12),0))</f>
        <v/>
      </c>
    </row>
    <row r="20" spans="1:10" x14ac:dyDescent="0.2">
      <c r="A20" s="5"/>
      <c r="B20" s="5"/>
      <c r="C20" s="6"/>
      <c r="D20" s="5"/>
      <c r="E20" s="7" t="str">
        <f t="shared" si="0"/>
        <v/>
      </c>
      <c r="F20" s="8" t="str">
        <f>IF(C20="","",LOOKUP(C20,標準報酬月額表!$A$3:$A$12,標準報酬月額表!$C$3:$C$12))</f>
        <v/>
      </c>
      <c r="G20" s="8" t="str">
        <f t="shared" si="1"/>
        <v/>
      </c>
      <c r="H20" s="8" t="str">
        <f t="shared" si="2"/>
        <v/>
      </c>
      <c r="I20" s="8" t="str">
        <f t="shared" si="3"/>
        <v/>
      </c>
      <c r="J20" s="8" t="str">
        <f>IF(OR(G20="",F20&gt;126000),"",ROUND(G20*LOOKUP(F20,標準報酬月額表!$C$3:$C$12,標準報酬月額表!$E$3:$E$12),0))</f>
        <v/>
      </c>
    </row>
    <row r="21" spans="1:10" x14ac:dyDescent="0.2">
      <c r="A21" s="5"/>
      <c r="B21" s="5"/>
      <c r="C21" s="6"/>
      <c r="D21" s="5"/>
      <c r="E21" s="7" t="str">
        <f t="shared" si="0"/>
        <v/>
      </c>
      <c r="F21" s="8" t="str">
        <f>IF(C21="","",LOOKUP(C21,標準報酬月額表!$A$3:$A$12,標準報酬月額表!$C$3:$C$12))</f>
        <v/>
      </c>
      <c r="G21" s="8" t="str">
        <f t="shared" si="1"/>
        <v/>
      </c>
      <c r="H21" s="8" t="str">
        <f t="shared" si="2"/>
        <v/>
      </c>
      <c r="I21" s="8" t="str">
        <f t="shared" si="3"/>
        <v/>
      </c>
      <c r="J21" s="8" t="str">
        <f>IF(OR(G21="",F21&gt;126000),"",ROUND(G21*LOOKUP(F21,標準報酬月額表!$C$3:$C$12,標準報酬月額表!$E$3:$E$12),0))</f>
        <v/>
      </c>
    </row>
    <row r="22" spans="1:10" x14ac:dyDescent="0.2">
      <c r="A22" s="5"/>
      <c r="B22" s="5"/>
      <c r="C22" s="6"/>
      <c r="D22" s="5"/>
      <c r="E22" s="7" t="str">
        <f t="shared" si="0"/>
        <v/>
      </c>
      <c r="F22" s="8" t="str">
        <f>IF(C22="","",LOOKUP(C22,標準報酬月額表!$A$3:$A$12,標準報酬月額表!$C$3:$C$12))</f>
        <v/>
      </c>
      <c r="G22" s="8" t="str">
        <f t="shared" si="1"/>
        <v/>
      </c>
      <c r="H22" s="8" t="str">
        <f t="shared" si="2"/>
        <v/>
      </c>
      <c r="I22" s="8" t="str">
        <f t="shared" si="3"/>
        <v/>
      </c>
      <c r="J22" s="8" t="str">
        <f>IF(OR(G22="",F22&gt;126000),"",ROUND(G22*LOOKUP(F22,標準報酬月額表!$C$3:$C$12,標準報酬月額表!$E$3:$E$12),0))</f>
        <v/>
      </c>
    </row>
    <row r="23" spans="1:10" x14ac:dyDescent="0.2">
      <c r="A23" s="5"/>
      <c r="B23" s="5"/>
      <c r="C23" s="6"/>
      <c r="D23" s="5"/>
      <c r="E23" s="7" t="str">
        <f t="shared" si="0"/>
        <v/>
      </c>
      <c r="F23" s="8" t="str">
        <f>IF(C23="","",LOOKUP(C23,標準報酬月額表!$A$3:$A$12,標準報酬月額表!$C$3:$C$12))</f>
        <v/>
      </c>
      <c r="G23" s="8" t="str">
        <f t="shared" si="1"/>
        <v/>
      </c>
      <c r="H23" s="8" t="str">
        <f t="shared" si="2"/>
        <v/>
      </c>
      <c r="I23" s="8" t="str">
        <f t="shared" si="3"/>
        <v/>
      </c>
      <c r="J23" s="8" t="str">
        <f>IF(OR(G23="",F23&gt;126000),"",ROUND(G23*LOOKUP(F23,標準報酬月額表!$C$3:$C$12,標準報酬月額表!$E$3:$E$12),0))</f>
        <v/>
      </c>
    </row>
    <row r="24" spans="1:10" x14ac:dyDescent="0.2">
      <c r="A24" s="5"/>
      <c r="B24" s="5"/>
      <c r="C24" s="6"/>
      <c r="D24" s="5"/>
      <c r="E24" s="7" t="str">
        <f t="shared" si="0"/>
        <v/>
      </c>
      <c r="F24" s="8" t="str">
        <f>IF(C24="","",LOOKUP(C24,標準報酬月額表!$A$3:$A$12,標準報酬月額表!$C$3:$C$12))</f>
        <v/>
      </c>
      <c r="G24" s="8" t="str">
        <f t="shared" si="1"/>
        <v/>
      </c>
      <c r="H24" s="8" t="str">
        <f t="shared" si="2"/>
        <v/>
      </c>
      <c r="I24" s="8" t="str">
        <f t="shared" si="3"/>
        <v/>
      </c>
      <c r="J24" s="8" t="str">
        <f>IF(OR(G24="",F24&gt;126000),"",ROUND(G24*LOOKUP(F24,標準報酬月額表!$C$3:$C$12,標準報酬月額表!$E$3:$E$12),0))</f>
        <v/>
      </c>
    </row>
    <row r="25" spans="1:10" x14ac:dyDescent="0.2">
      <c r="A25" s="5"/>
      <c r="B25" s="5"/>
      <c r="C25" s="6"/>
      <c r="D25" s="5"/>
      <c r="E25" s="7" t="str">
        <f t="shared" si="0"/>
        <v/>
      </c>
      <c r="F25" s="8" t="str">
        <f>IF(C25="","",LOOKUP(C25,標準報酬月額表!$A$3:$A$12,標準報酬月額表!$C$3:$C$12))</f>
        <v/>
      </c>
      <c r="G25" s="8" t="str">
        <f t="shared" si="1"/>
        <v/>
      </c>
      <c r="H25" s="8" t="str">
        <f t="shared" si="2"/>
        <v/>
      </c>
      <c r="I25" s="8" t="str">
        <f t="shared" si="3"/>
        <v/>
      </c>
      <c r="J25" s="8" t="str">
        <f>IF(OR(G25="",F25&gt;126000),"",ROUND(G25*LOOKUP(F25,標準報酬月額表!$C$3:$C$12,標準報酬月額表!$E$3:$E$12),0))</f>
        <v/>
      </c>
    </row>
    <row r="26" spans="1:10" x14ac:dyDescent="0.2">
      <c r="A26" s="5"/>
      <c r="B26" s="5"/>
      <c r="C26" s="6"/>
      <c r="D26" s="5"/>
      <c r="E26" s="7" t="str">
        <f t="shared" si="0"/>
        <v/>
      </c>
      <c r="F26" s="8" t="str">
        <f>IF(C26="","",LOOKUP(C26,標準報酬月額表!$A$3:$A$12,標準報酬月額表!$C$3:$C$12))</f>
        <v/>
      </c>
      <c r="G26" s="8" t="str">
        <f t="shared" si="1"/>
        <v/>
      </c>
      <c r="H26" s="8" t="str">
        <f t="shared" si="2"/>
        <v/>
      </c>
      <c r="I26" s="8" t="str">
        <f t="shared" si="3"/>
        <v/>
      </c>
      <c r="J26" s="8" t="str">
        <f>IF(OR(G26="",F26&gt;126000),"",ROUND(G26*LOOKUP(F26,標準報酬月額表!$C$3:$C$12,標準報酬月額表!$E$3:$E$12),0))</f>
        <v/>
      </c>
    </row>
    <row r="27" spans="1:10" x14ac:dyDescent="0.2">
      <c r="A27" s="5"/>
      <c r="B27" s="5"/>
      <c r="C27" s="6"/>
      <c r="D27" s="5"/>
      <c r="E27" s="7" t="str">
        <f t="shared" si="0"/>
        <v/>
      </c>
      <c r="F27" s="8" t="str">
        <f>IF(C27="","",LOOKUP(C27,標準報酬月額表!$A$3:$A$12,標準報酬月額表!$C$3:$C$12))</f>
        <v/>
      </c>
      <c r="G27" s="8" t="str">
        <f t="shared" si="1"/>
        <v/>
      </c>
      <c r="H27" s="8" t="str">
        <f t="shared" si="2"/>
        <v/>
      </c>
      <c r="I27" s="8" t="str">
        <f t="shared" si="3"/>
        <v/>
      </c>
      <c r="J27" s="8" t="str">
        <f>IF(OR(G27="",F27&gt;126000),"",ROUND(G27*LOOKUP(F27,標準報酬月額表!$C$3:$C$12,標準報酬月額表!$E$3:$E$12),0))</f>
        <v/>
      </c>
    </row>
    <row r="28" spans="1:10" x14ac:dyDescent="0.2">
      <c r="A28" s="5"/>
      <c r="B28" s="5"/>
      <c r="C28" s="6"/>
      <c r="D28" s="5"/>
      <c r="E28" s="7" t="str">
        <f t="shared" si="0"/>
        <v/>
      </c>
      <c r="F28" s="8" t="str">
        <f>IF(C28="","",LOOKUP(C28,標準報酬月額表!$A$3:$A$12,標準報酬月額表!$C$3:$C$12))</f>
        <v/>
      </c>
      <c r="G28" s="8" t="str">
        <f t="shared" si="1"/>
        <v/>
      </c>
      <c r="H28" s="8" t="str">
        <f t="shared" si="2"/>
        <v/>
      </c>
      <c r="I28" s="8" t="str">
        <f t="shared" si="3"/>
        <v/>
      </c>
      <c r="J28" s="8" t="str">
        <f>IF(OR(G28="",F28&gt;126000),"",ROUND(G28*LOOKUP(F28,標準報酬月額表!$C$3:$C$12,標準報酬月額表!$E$3:$E$12),0))</f>
        <v/>
      </c>
    </row>
    <row r="29" spans="1:10" x14ac:dyDescent="0.2">
      <c r="A29" s="5"/>
      <c r="B29" s="5"/>
      <c r="C29" s="6"/>
      <c r="D29" s="5"/>
      <c r="E29" s="7" t="str">
        <f t="shared" si="0"/>
        <v/>
      </c>
      <c r="F29" s="8" t="str">
        <f>IF(C29="","",LOOKUP(C29,標準報酬月額表!$A$3:$A$12,標準報酬月額表!$C$3:$C$12))</f>
        <v/>
      </c>
      <c r="G29" s="8" t="str">
        <f t="shared" si="1"/>
        <v/>
      </c>
      <c r="H29" s="8" t="str">
        <f t="shared" si="2"/>
        <v/>
      </c>
      <c r="I29" s="8" t="str">
        <f t="shared" si="3"/>
        <v/>
      </c>
      <c r="J29" s="8" t="str">
        <f>IF(OR(G29="",F29&gt;126000),"",ROUND(G29*LOOKUP(F29,標準報酬月額表!$C$3:$C$12,標準報酬月額表!$E$3:$E$12),0))</f>
        <v/>
      </c>
    </row>
    <row r="30" spans="1:10" x14ac:dyDescent="0.2">
      <c r="A30" s="5"/>
      <c r="B30" s="5"/>
      <c r="C30" s="6"/>
      <c r="D30" s="5"/>
      <c r="E30" s="7" t="str">
        <f t="shared" si="0"/>
        <v/>
      </c>
      <c r="F30" s="8" t="str">
        <f>IF(C30="","",LOOKUP(C30,標準報酬月額表!$A$3:$A$12,標準報酬月額表!$C$3:$C$12))</f>
        <v/>
      </c>
      <c r="G30" s="8" t="str">
        <f t="shared" si="1"/>
        <v/>
      </c>
      <c r="H30" s="8" t="str">
        <f t="shared" si="2"/>
        <v/>
      </c>
      <c r="I30" s="8" t="str">
        <f t="shared" si="3"/>
        <v/>
      </c>
      <c r="J30" s="8" t="str">
        <f>IF(OR(G30="",F30&gt;126000),"",ROUND(G30*LOOKUP(F30,標準報酬月額表!$C$3:$C$12,標準報酬月額表!$E$3:$E$12),0))</f>
        <v/>
      </c>
    </row>
    <row r="31" spans="1:10" x14ac:dyDescent="0.2">
      <c r="A31" s="5"/>
      <c r="B31" s="5"/>
      <c r="C31" s="6"/>
      <c r="D31" s="5"/>
      <c r="E31" s="7" t="str">
        <f t="shared" si="0"/>
        <v/>
      </c>
      <c r="F31" s="8" t="str">
        <f>IF(C31="","",LOOKUP(C31,標準報酬月額表!$A$3:$A$12,標準報酬月額表!$C$3:$C$12))</f>
        <v/>
      </c>
      <c r="G31" s="8" t="str">
        <f t="shared" si="1"/>
        <v/>
      </c>
      <c r="H31" s="8" t="str">
        <f t="shared" si="2"/>
        <v/>
      </c>
      <c r="I31" s="8" t="str">
        <f t="shared" si="3"/>
        <v/>
      </c>
      <c r="J31" s="8" t="str">
        <f>IF(OR(G31="",F31&gt;126000),"",ROUND(G31*LOOKUP(F31,標準報酬月額表!$C$3:$C$12,標準報酬月額表!$E$3:$E$12),0))</f>
        <v/>
      </c>
    </row>
    <row r="32" spans="1:10" x14ac:dyDescent="0.2">
      <c r="A32" s="5"/>
      <c r="B32" s="5"/>
      <c r="C32" s="6"/>
      <c r="D32" s="5"/>
      <c r="E32" s="7" t="str">
        <f t="shared" si="0"/>
        <v/>
      </c>
      <c r="F32" s="8" t="str">
        <f>IF(C32="","",LOOKUP(C32,標準報酬月額表!$A$3:$A$12,標準報酬月額表!$C$3:$C$12))</f>
        <v/>
      </c>
      <c r="G32" s="8" t="str">
        <f t="shared" si="1"/>
        <v/>
      </c>
      <c r="H32" s="8" t="str">
        <f t="shared" si="2"/>
        <v/>
      </c>
      <c r="I32" s="8" t="str">
        <f t="shared" si="3"/>
        <v/>
      </c>
      <c r="J32" s="8" t="str">
        <f>IF(OR(G32="",F32&gt;126000),"",ROUND(G32*LOOKUP(F32,標準報酬月額表!$C$3:$C$12,標準報酬月額表!$E$3:$E$12),0))</f>
        <v/>
      </c>
    </row>
    <row r="33" spans="1:10" x14ac:dyDescent="0.2">
      <c r="A33" s="5"/>
      <c r="B33" s="5"/>
      <c r="C33" s="6"/>
      <c r="D33" s="5"/>
      <c r="E33" s="7" t="str">
        <f t="shared" si="0"/>
        <v/>
      </c>
      <c r="F33" s="8" t="str">
        <f>IF(C33="","",LOOKUP(C33,標準報酬月額表!$A$3:$A$12,標準報酬月額表!$C$3:$C$12))</f>
        <v/>
      </c>
      <c r="G33" s="8" t="str">
        <f t="shared" si="1"/>
        <v/>
      </c>
      <c r="H33" s="8" t="str">
        <f t="shared" si="2"/>
        <v/>
      </c>
      <c r="I33" s="8" t="str">
        <f t="shared" si="3"/>
        <v/>
      </c>
      <c r="J33" s="8" t="str">
        <f>IF(OR(G33="",F33&gt;126000),"",ROUND(G33*LOOKUP(F33,標準報酬月額表!$C$3:$C$12,標準報酬月額表!$E$3:$E$12),0))</f>
        <v/>
      </c>
    </row>
    <row r="34" spans="1:10" x14ac:dyDescent="0.2">
      <c r="A34" s="5"/>
      <c r="B34" s="5"/>
      <c r="C34" s="6"/>
      <c r="D34" s="5"/>
      <c r="E34" s="7" t="str">
        <f t="shared" si="0"/>
        <v/>
      </c>
      <c r="F34" s="8" t="str">
        <f>IF(C34="","",LOOKUP(C34,標準報酬月額表!$A$3:$A$12,標準報酬月額表!$C$3:$C$12))</f>
        <v/>
      </c>
      <c r="G34" s="8" t="str">
        <f t="shared" si="1"/>
        <v/>
      </c>
      <c r="H34" s="8" t="str">
        <f t="shared" si="2"/>
        <v/>
      </c>
      <c r="I34" s="8" t="str">
        <f t="shared" si="3"/>
        <v/>
      </c>
      <c r="J34" s="8" t="str">
        <f>IF(OR(G34="",F34&gt;126000),"",ROUND(G34*LOOKUP(F34,標準報酬月額表!$C$3:$C$12,標準報酬月額表!$E$3:$E$12),0))</f>
        <v/>
      </c>
    </row>
    <row r="35" spans="1:10" x14ac:dyDescent="0.2">
      <c r="A35" s="5"/>
      <c r="B35" s="5"/>
      <c r="C35" s="6"/>
      <c r="D35" s="5"/>
      <c r="E35" s="7" t="str">
        <f t="shared" si="0"/>
        <v/>
      </c>
      <c r="F35" s="8" t="str">
        <f>IF(C35="","",LOOKUP(C35,標準報酬月額表!$A$3:$A$12,標準報酬月額表!$C$3:$C$12))</f>
        <v/>
      </c>
      <c r="G35" s="8" t="str">
        <f t="shared" si="1"/>
        <v/>
      </c>
      <c r="H35" s="8" t="str">
        <f t="shared" si="2"/>
        <v/>
      </c>
      <c r="I35" s="8" t="str">
        <f t="shared" si="3"/>
        <v/>
      </c>
      <c r="J35" s="8" t="str">
        <f>IF(OR(G35="",F35&gt;126000),"",ROUND(G35*LOOKUP(F35,標準報酬月額表!$C$3:$C$12,標準報酬月額表!$E$3:$E$12),0))</f>
        <v/>
      </c>
    </row>
    <row r="36" spans="1:10" x14ac:dyDescent="0.2">
      <c r="A36" s="5"/>
      <c r="B36" s="5"/>
      <c r="C36" s="6"/>
      <c r="D36" s="5"/>
      <c r="E36" s="7" t="str">
        <f t="shared" si="0"/>
        <v/>
      </c>
      <c r="F36" s="8" t="str">
        <f>IF(C36="","",LOOKUP(C36,標準報酬月額表!$A$3:$A$12,標準報酬月額表!$C$3:$C$12))</f>
        <v/>
      </c>
      <c r="G36" s="8" t="str">
        <f t="shared" si="1"/>
        <v/>
      </c>
      <c r="H36" s="8" t="str">
        <f t="shared" si="2"/>
        <v/>
      </c>
      <c r="I36" s="8" t="str">
        <f t="shared" si="3"/>
        <v/>
      </c>
      <c r="J36" s="8" t="str">
        <f>IF(OR(G36="",F36&gt;126000),"",ROUND(G36*LOOKUP(F36,標準報酬月額表!$C$3:$C$12,標準報酬月額表!$E$3:$E$12),0))</f>
        <v/>
      </c>
    </row>
    <row r="37" spans="1:10" x14ac:dyDescent="0.2">
      <c r="A37" s="5"/>
      <c r="B37" s="5"/>
      <c r="C37" s="6"/>
      <c r="D37" s="5"/>
      <c r="E37" s="7" t="str">
        <f t="shared" si="0"/>
        <v/>
      </c>
      <c r="F37" s="8" t="str">
        <f>IF(C37="","",LOOKUP(C37,標準報酬月額表!$A$3:$A$12,標準報酬月額表!$C$3:$C$12))</f>
        <v/>
      </c>
      <c r="G37" s="8" t="str">
        <f t="shared" si="1"/>
        <v/>
      </c>
      <c r="H37" s="8" t="str">
        <f t="shared" si="2"/>
        <v/>
      </c>
      <c r="I37" s="8" t="str">
        <f t="shared" si="3"/>
        <v/>
      </c>
      <c r="J37" s="8" t="str">
        <f>IF(OR(G37="",F37&gt;126000),"",ROUND(G37*LOOKUP(F37,標準報酬月額表!$C$3:$C$12,標準報酬月額表!$E$3:$E$12),0))</f>
        <v/>
      </c>
    </row>
    <row r="38" spans="1:10" x14ac:dyDescent="0.2">
      <c r="A38" s="5"/>
      <c r="B38" s="5"/>
      <c r="C38" s="6"/>
      <c r="D38" s="5"/>
      <c r="E38" s="7" t="str">
        <f t="shared" si="0"/>
        <v/>
      </c>
      <c r="F38" s="8" t="str">
        <f>IF(C38="","",LOOKUP(C38,標準報酬月額表!$A$3:$A$12,標準報酬月額表!$C$3:$C$12))</f>
        <v/>
      </c>
      <c r="G38" s="8" t="str">
        <f t="shared" si="1"/>
        <v/>
      </c>
      <c r="H38" s="8" t="str">
        <f t="shared" si="2"/>
        <v/>
      </c>
      <c r="I38" s="8" t="str">
        <f t="shared" si="3"/>
        <v/>
      </c>
      <c r="J38" s="8" t="str">
        <f>IF(OR(G38="",F38&gt;126000),"",ROUND(G38*LOOKUP(F38,標準報酬月額表!$C$3:$C$12,標準報酬月額表!$E$3:$E$12),0))</f>
        <v/>
      </c>
    </row>
    <row r="39" spans="1:10" x14ac:dyDescent="0.2">
      <c r="A39" s="5"/>
      <c r="B39" s="5"/>
      <c r="C39" s="6"/>
      <c r="D39" s="5"/>
      <c r="E39" s="7" t="str">
        <f t="shared" si="0"/>
        <v/>
      </c>
      <c r="F39" s="8" t="str">
        <f>IF(C39="","",LOOKUP(C39,標準報酬月額表!$A$3:$A$12,標準報酬月額表!$C$3:$C$12))</f>
        <v/>
      </c>
      <c r="G39" s="8" t="str">
        <f t="shared" si="1"/>
        <v/>
      </c>
      <c r="H39" s="8" t="str">
        <f t="shared" si="2"/>
        <v/>
      </c>
      <c r="I39" s="8" t="str">
        <f t="shared" si="3"/>
        <v/>
      </c>
      <c r="J39" s="8" t="str">
        <f>IF(OR(G39="",F39&gt;126000),"",ROUND(G39*LOOKUP(F39,標準報酬月額表!$C$3:$C$12,標準報酬月額表!$E$3:$E$12),0))</f>
        <v/>
      </c>
    </row>
    <row r="40" spans="1:10" x14ac:dyDescent="0.2">
      <c r="A40" s="5"/>
      <c r="B40" s="5"/>
      <c r="C40" s="6"/>
      <c r="D40" s="5"/>
      <c r="E40" s="7" t="str">
        <f t="shared" si="0"/>
        <v/>
      </c>
      <c r="F40" s="8" t="str">
        <f>IF(C40="","",LOOKUP(C40,標準報酬月額表!$A$3:$A$12,標準報酬月額表!$C$3:$C$12))</f>
        <v/>
      </c>
      <c r="G40" s="8" t="str">
        <f t="shared" si="1"/>
        <v/>
      </c>
      <c r="H40" s="8" t="str">
        <f t="shared" si="2"/>
        <v/>
      </c>
      <c r="I40" s="8" t="str">
        <f t="shared" si="3"/>
        <v/>
      </c>
      <c r="J40" s="8" t="str">
        <f>IF(OR(G40="",F40&gt;126000),"",ROUND(G40*LOOKUP(F40,標準報酬月額表!$C$3:$C$12,標準報酬月額表!$E$3:$E$12),0))</f>
        <v/>
      </c>
    </row>
    <row r="41" spans="1:10" x14ac:dyDescent="0.2">
      <c r="A41" s="5"/>
      <c r="B41" s="5"/>
      <c r="C41" s="6"/>
      <c r="D41" s="5"/>
      <c r="E41" s="7" t="str">
        <f t="shared" ref="E41:E58" si="4">IF(C41="","",IF(B41&gt;=30,"加入対象（正社員相当）",IF(AND(B41&gt;=20,C41&gt;=88000),"加入対象（短時間労働者・現行）",IF(B41&gt;=20,"賃金要件の撤廃後に加入対象","対象外"))))</f>
        <v/>
      </c>
      <c r="F41" s="8" t="str">
        <f>IF(C41="","",LOOKUP(C41,標準報酬月額表!$A$3:$A$12,標準報酬月額表!$C$3:$C$12))</f>
        <v/>
      </c>
      <c r="G41" s="8" t="str">
        <f t="shared" ref="G41:G72" si="5">IF(OR(C41="",LEFT(E41,4)&lt;&gt;"加入対象"),"",ROUND(F41*(($B$4+IF(D41="はい",$B$5,0)+$B$6)/100)/2,0))</f>
        <v/>
      </c>
      <c r="H41" s="8" t="str">
        <f t="shared" ref="H41:H72" si="6">IF(G41="","",G41*12)</f>
        <v/>
      </c>
      <c r="I41" s="8" t="str">
        <f t="shared" ref="I41:I58" si="7">IF(G41="","",G41)</f>
        <v/>
      </c>
      <c r="J41" s="8" t="str">
        <f>IF(OR(G41="",F41&gt;126000),"",ROUND(G41*LOOKUP(F41,標準報酬月額表!$C$3:$C$12,標準報酬月額表!$E$3:$E$12),0))</f>
        <v/>
      </c>
    </row>
    <row r="42" spans="1:10" x14ac:dyDescent="0.2">
      <c r="A42" s="5"/>
      <c r="B42" s="5"/>
      <c r="C42" s="6"/>
      <c r="D42" s="5"/>
      <c r="E42" s="7" t="str">
        <f t="shared" si="4"/>
        <v/>
      </c>
      <c r="F42" s="8" t="str">
        <f>IF(C42="","",LOOKUP(C42,標準報酬月額表!$A$3:$A$12,標準報酬月額表!$C$3:$C$12))</f>
        <v/>
      </c>
      <c r="G42" s="8" t="str">
        <f t="shared" si="5"/>
        <v/>
      </c>
      <c r="H42" s="8" t="str">
        <f t="shared" si="6"/>
        <v/>
      </c>
      <c r="I42" s="8" t="str">
        <f t="shared" si="7"/>
        <v/>
      </c>
      <c r="J42" s="8" t="str">
        <f>IF(OR(G42="",F42&gt;126000),"",ROUND(G42*LOOKUP(F42,標準報酬月額表!$C$3:$C$12,標準報酬月額表!$E$3:$E$12),0))</f>
        <v/>
      </c>
    </row>
    <row r="43" spans="1:10" x14ac:dyDescent="0.2">
      <c r="A43" s="5"/>
      <c r="B43" s="5"/>
      <c r="C43" s="6"/>
      <c r="D43" s="5"/>
      <c r="E43" s="7" t="str">
        <f t="shared" si="4"/>
        <v/>
      </c>
      <c r="F43" s="8" t="str">
        <f>IF(C43="","",LOOKUP(C43,標準報酬月額表!$A$3:$A$12,標準報酬月額表!$C$3:$C$12))</f>
        <v/>
      </c>
      <c r="G43" s="8" t="str">
        <f t="shared" si="5"/>
        <v/>
      </c>
      <c r="H43" s="8" t="str">
        <f t="shared" si="6"/>
        <v/>
      </c>
      <c r="I43" s="8" t="str">
        <f t="shared" si="7"/>
        <v/>
      </c>
      <c r="J43" s="8" t="str">
        <f>IF(OR(G43="",F43&gt;126000),"",ROUND(G43*LOOKUP(F43,標準報酬月額表!$C$3:$C$12,標準報酬月額表!$E$3:$E$12),0))</f>
        <v/>
      </c>
    </row>
    <row r="44" spans="1:10" x14ac:dyDescent="0.2">
      <c r="A44" s="5"/>
      <c r="B44" s="5"/>
      <c r="C44" s="6"/>
      <c r="D44" s="5"/>
      <c r="E44" s="7" t="str">
        <f t="shared" si="4"/>
        <v/>
      </c>
      <c r="F44" s="8" t="str">
        <f>IF(C44="","",LOOKUP(C44,標準報酬月額表!$A$3:$A$12,標準報酬月額表!$C$3:$C$12))</f>
        <v/>
      </c>
      <c r="G44" s="8" t="str">
        <f t="shared" si="5"/>
        <v/>
      </c>
      <c r="H44" s="8" t="str">
        <f t="shared" si="6"/>
        <v/>
      </c>
      <c r="I44" s="8" t="str">
        <f t="shared" si="7"/>
        <v/>
      </c>
      <c r="J44" s="8" t="str">
        <f>IF(OR(G44="",F44&gt;126000),"",ROUND(G44*LOOKUP(F44,標準報酬月額表!$C$3:$C$12,標準報酬月額表!$E$3:$E$12),0))</f>
        <v/>
      </c>
    </row>
    <row r="45" spans="1:10" x14ac:dyDescent="0.2">
      <c r="A45" s="5"/>
      <c r="B45" s="5"/>
      <c r="C45" s="6"/>
      <c r="D45" s="5"/>
      <c r="E45" s="7" t="str">
        <f t="shared" si="4"/>
        <v/>
      </c>
      <c r="F45" s="8" t="str">
        <f>IF(C45="","",LOOKUP(C45,標準報酬月額表!$A$3:$A$12,標準報酬月額表!$C$3:$C$12))</f>
        <v/>
      </c>
      <c r="G45" s="8" t="str">
        <f t="shared" si="5"/>
        <v/>
      </c>
      <c r="H45" s="8" t="str">
        <f t="shared" si="6"/>
        <v/>
      </c>
      <c r="I45" s="8" t="str">
        <f t="shared" si="7"/>
        <v/>
      </c>
      <c r="J45" s="8" t="str">
        <f>IF(OR(G45="",F45&gt;126000),"",ROUND(G45*LOOKUP(F45,標準報酬月額表!$C$3:$C$12,標準報酬月額表!$E$3:$E$12),0))</f>
        <v/>
      </c>
    </row>
    <row r="46" spans="1:10" x14ac:dyDescent="0.2">
      <c r="A46" s="5"/>
      <c r="B46" s="5"/>
      <c r="C46" s="6"/>
      <c r="D46" s="5"/>
      <c r="E46" s="7" t="str">
        <f t="shared" si="4"/>
        <v/>
      </c>
      <c r="F46" s="8" t="str">
        <f>IF(C46="","",LOOKUP(C46,標準報酬月額表!$A$3:$A$12,標準報酬月額表!$C$3:$C$12))</f>
        <v/>
      </c>
      <c r="G46" s="8" t="str">
        <f t="shared" si="5"/>
        <v/>
      </c>
      <c r="H46" s="8" t="str">
        <f t="shared" si="6"/>
        <v/>
      </c>
      <c r="I46" s="8" t="str">
        <f t="shared" si="7"/>
        <v/>
      </c>
      <c r="J46" s="8" t="str">
        <f>IF(OR(G46="",F46&gt;126000),"",ROUND(G46*LOOKUP(F46,標準報酬月額表!$C$3:$C$12,標準報酬月額表!$E$3:$E$12),0))</f>
        <v/>
      </c>
    </row>
    <row r="47" spans="1:10" x14ac:dyDescent="0.2">
      <c r="A47" s="5"/>
      <c r="B47" s="5"/>
      <c r="C47" s="6"/>
      <c r="D47" s="5"/>
      <c r="E47" s="7" t="str">
        <f t="shared" si="4"/>
        <v/>
      </c>
      <c r="F47" s="8" t="str">
        <f>IF(C47="","",LOOKUP(C47,標準報酬月額表!$A$3:$A$12,標準報酬月額表!$C$3:$C$12))</f>
        <v/>
      </c>
      <c r="G47" s="8" t="str">
        <f t="shared" si="5"/>
        <v/>
      </c>
      <c r="H47" s="8" t="str">
        <f t="shared" si="6"/>
        <v/>
      </c>
      <c r="I47" s="8" t="str">
        <f t="shared" si="7"/>
        <v/>
      </c>
      <c r="J47" s="8" t="str">
        <f>IF(OR(G47="",F47&gt;126000),"",ROUND(G47*LOOKUP(F47,標準報酬月額表!$C$3:$C$12,標準報酬月額表!$E$3:$E$12),0))</f>
        <v/>
      </c>
    </row>
    <row r="48" spans="1:10" x14ac:dyDescent="0.2">
      <c r="A48" s="5"/>
      <c r="B48" s="5"/>
      <c r="C48" s="6"/>
      <c r="D48" s="5"/>
      <c r="E48" s="7" t="str">
        <f t="shared" si="4"/>
        <v/>
      </c>
      <c r="F48" s="8" t="str">
        <f>IF(C48="","",LOOKUP(C48,標準報酬月額表!$A$3:$A$12,標準報酬月額表!$C$3:$C$12))</f>
        <v/>
      </c>
      <c r="G48" s="8" t="str">
        <f t="shared" si="5"/>
        <v/>
      </c>
      <c r="H48" s="8" t="str">
        <f t="shared" si="6"/>
        <v/>
      </c>
      <c r="I48" s="8" t="str">
        <f t="shared" si="7"/>
        <v/>
      </c>
      <c r="J48" s="8" t="str">
        <f>IF(OR(G48="",F48&gt;126000),"",ROUND(G48*LOOKUP(F48,標準報酬月額表!$C$3:$C$12,標準報酬月額表!$E$3:$E$12),0))</f>
        <v/>
      </c>
    </row>
    <row r="49" spans="1:10" x14ac:dyDescent="0.2">
      <c r="A49" s="5"/>
      <c r="B49" s="5"/>
      <c r="C49" s="6"/>
      <c r="D49" s="5"/>
      <c r="E49" s="7" t="str">
        <f t="shared" si="4"/>
        <v/>
      </c>
      <c r="F49" s="8" t="str">
        <f>IF(C49="","",LOOKUP(C49,標準報酬月額表!$A$3:$A$12,標準報酬月額表!$C$3:$C$12))</f>
        <v/>
      </c>
      <c r="G49" s="8" t="str">
        <f t="shared" si="5"/>
        <v/>
      </c>
      <c r="H49" s="8" t="str">
        <f t="shared" si="6"/>
        <v/>
      </c>
      <c r="I49" s="8" t="str">
        <f t="shared" si="7"/>
        <v/>
      </c>
      <c r="J49" s="8" t="str">
        <f>IF(OR(G49="",F49&gt;126000),"",ROUND(G49*LOOKUP(F49,標準報酬月額表!$C$3:$C$12,標準報酬月額表!$E$3:$E$12),0))</f>
        <v/>
      </c>
    </row>
    <row r="50" spans="1:10" x14ac:dyDescent="0.2">
      <c r="A50" s="5"/>
      <c r="B50" s="5"/>
      <c r="C50" s="6"/>
      <c r="D50" s="5"/>
      <c r="E50" s="7" t="str">
        <f t="shared" si="4"/>
        <v/>
      </c>
      <c r="F50" s="8" t="str">
        <f>IF(C50="","",LOOKUP(C50,標準報酬月額表!$A$3:$A$12,標準報酬月額表!$C$3:$C$12))</f>
        <v/>
      </c>
      <c r="G50" s="8" t="str">
        <f t="shared" si="5"/>
        <v/>
      </c>
      <c r="H50" s="8" t="str">
        <f t="shared" si="6"/>
        <v/>
      </c>
      <c r="I50" s="8" t="str">
        <f t="shared" si="7"/>
        <v/>
      </c>
      <c r="J50" s="8" t="str">
        <f>IF(OR(G50="",F50&gt;126000),"",ROUND(G50*LOOKUP(F50,標準報酬月額表!$C$3:$C$12,標準報酬月額表!$E$3:$E$12),0))</f>
        <v/>
      </c>
    </row>
    <row r="51" spans="1:10" x14ac:dyDescent="0.2">
      <c r="A51" s="5"/>
      <c r="B51" s="5"/>
      <c r="C51" s="6"/>
      <c r="D51" s="5"/>
      <c r="E51" s="7" t="str">
        <f t="shared" si="4"/>
        <v/>
      </c>
      <c r="F51" s="8" t="str">
        <f>IF(C51="","",LOOKUP(C51,標準報酬月額表!$A$3:$A$12,標準報酬月額表!$C$3:$C$12))</f>
        <v/>
      </c>
      <c r="G51" s="8" t="str">
        <f t="shared" si="5"/>
        <v/>
      </c>
      <c r="H51" s="8" t="str">
        <f t="shared" si="6"/>
        <v/>
      </c>
      <c r="I51" s="8" t="str">
        <f t="shared" si="7"/>
        <v/>
      </c>
      <c r="J51" s="8" t="str">
        <f>IF(OR(G51="",F51&gt;126000),"",ROUND(G51*LOOKUP(F51,標準報酬月額表!$C$3:$C$12,標準報酬月額表!$E$3:$E$12),0))</f>
        <v/>
      </c>
    </row>
    <row r="52" spans="1:10" x14ac:dyDescent="0.2">
      <c r="A52" s="5"/>
      <c r="B52" s="5"/>
      <c r="C52" s="6"/>
      <c r="D52" s="5"/>
      <c r="E52" s="7" t="str">
        <f t="shared" si="4"/>
        <v/>
      </c>
      <c r="F52" s="8" t="str">
        <f>IF(C52="","",LOOKUP(C52,標準報酬月額表!$A$3:$A$12,標準報酬月額表!$C$3:$C$12))</f>
        <v/>
      </c>
      <c r="G52" s="8" t="str">
        <f t="shared" si="5"/>
        <v/>
      </c>
      <c r="H52" s="8" t="str">
        <f t="shared" si="6"/>
        <v/>
      </c>
      <c r="I52" s="8" t="str">
        <f t="shared" si="7"/>
        <v/>
      </c>
      <c r="J52" s="8" t="str">
        <f>IF(OR(G52="",F52&gt;126000),"",ROUND(G52*LOOKUP(F52,標準報酬月額表!$C$3:$C$12,標準報酬月額表!$E$3:$E$12),0))</f>
        <v/>
      </c>
    </row>
    <row r="53" spans="1:10" x14ac:dyDescent="0.2">
      <c r="A53" s="5"/>
      <c r="B53" s="5"/>
      <c r="C53" s="6"/>
      <c r="D53" s="5"/>
      <c r="E53" s="7" t="str">
        <f t="shared" si="4"/>
        <v/>
      </c>
      <c r="F53" s="8" t="str">
        <f>IF(C53="","",LOOKUP(C53,標準報酬月額表!$A$3:$A$12,標準報酬月額表!$C$3:$C$12))</f>
        <v/>
      </c>
      <c r="G53" s="8" t="str">
        <f t="shared" si="5"/>
        <v/>
      </c>
      <c r="H53" s="8" t="str">
        <f t="shared" si="6"/>
        <v/>
      </c>
      <c r="I53" s="8" t="str">
        <f t="shared" si="7"/>
        <v/>
      </c>
      <c r="J53" s="8" t="str">
        <f>IF(OR(G53="",F53&gt;126000),"",ROUND(G53*LOOKUP(F53,標準報酬月額表!$C$3:$C$12,標準報酬月額表!$E$3:$E$12),0))</f>
        <v/>
      </c>
    </row>
    <row r="54" spans="1:10" x14ac:dyDescent="0.2">
      <c r="A54" s="5"/>
      <c r="B54" s="5"/>
      <c r="C54" s="6"/>
      <c r="D54" s="5"/>
      <c r="E54" s="7" t="str">
        <f t="shared" si="4"/>
        <v/>
      </c>
      <c r="F54" s="8" t="str">
        <f>IF(C54="","",LOOKUP(C54,標準報酬月額表!$A$3:$A$12,標準報酬月額表!$C$3:$C$12))</f>
        <v/>
      </c>
      <c r="G54" s="8" t="str">
        <f t="shared" si="5"/>
        <v/>
      </c>
      <c r="H54" s="8" t="str">
        <f t="shared" si="6"/>
        <v/>
      </c>
      <c r="I54" s="8" t="str">
        <f t="shared" si="7"/>
        <v/>
      </c>
      <c r="J54" s="8" t="str">
        <f>IF(OR(G54="",F54&gt;126000),"",ROUND(G54*LOOKUP(F54,標準報酬月額表!$C$3:$C$12,標準報酬月額表!$E$3:$E$12),0))</f>
        <v/>
      </c>
    </row>
    <row r="55" spans="1:10" x14ac:dyDescent="0.2">
      <c r="A55" s="5"/>
      <c r="B55" s="5"/>
      <c r="C55" s="6"/>
      <c r="D55" s="5"/>
      <c r="E55" s="7" t="str">
        <f t="shared" si="4"/>
        <v/>
      </c>
      <c r="F55" s="8" t="str">
        <f>IF(C55="","",LOOKUP(C55,標準報酬月額表!$A$3:$A$12,標準報酬月額表!$C$3:$C$12))</f>
        <v/>
      </c>
      <c r="G55" s="8" t="str">
        <f t="shared" si="5"/>
        <v/>
      </c>
      <c r="H55" s="8" t="str">
        <f t="shared" si="6"/>
        <v/>
      </c>
      <c r="I55" s="8" t="str">
        <f t="shared" si="7"/>
        <v/>
      </c>
      <c r="J55" s="8" t="str">
        <f>IF(OR(G55="",F55&gt;126000),"",ROUND(G55*LOOKUP(F55,標準報酬月額表!$C$3:$C$12,標準報酬月額表!$E$3:$E$12),0))</f>
        <v/>
      </c>
    </row>
    <row r="56" spans="1:10" x14ac:dyDescent="0.2">
      <c r="A56" s="5"/>
      <c r="B56" s="5"/>
      <c r="C56" s="6"/>
      <c r="D56" s="5"/>
      <c r="E56" s="7" t="str">
        <f t="shared" si="4"/>
        <v/>
      </c>
      <c r="F56" s="8" t="str">
        <f>IF(C56="","",LOOKUP(C56,標準報酬月額表!$A$3:$A$12,標準報酬月額表!$C$3:$C$12))</f>
        <v/>
      </c>
      <c r="G56" s="8" t="str">
        <f t="shared" si="5"/>
        <v/>
      </c>
      <c r="H56" s="8" t="str">
        <f t="shared" si="6"/>
        <v/>
      </c>
      <c r="I56" s="8" t="str">
        <f t="shared" si="7"/>
        <v/>
      </c>
      <c r="J56" s="8" t="str">
        <f>IF(OR(G56="",F56&gt;126000),"",ROUND(G56*LOOKUP(F56,標準報酬月額表!$C$3:$C$12,標準報酬月額表!$E$3:$E$12),0))</f>
        <v/>
      </c>
    </row>
    <row r="57" spans="1:10" x14ac:dyDescent="0.2">
      <c r="A57" s="5"/>
      <c r="B57" s="5"/>
      <c r="C57" s="6"/>
      <c r="D57" s="5"/>
      <c r="E57" s="7" t="str">
        <f t="shared" si="4"/>
        <v/>
      </c>
      <c r="F57" s="8" t="str">
        <f>IF(C57="","",LOOKUP(C57,標準報酬月額表!$A$3:$A$12,標準報酬月額表!$C$3:$C$12))</f>
        <v/>
      </c>
      <c r="G57" s="8" t="str">
        <f t="shared" si="5"/>
        <v/>
      </c>
      <c r="H57" s="8" t="str">
        <f t="shared" si="6"/>
        <v/>
      </c>
      <c r="I57" s="8" t="str">
        <f t="shared" si="7"/>
        <v/>
      </c>
      <c r="J57" s="8" t="str">
        <f>IF(OR(G57="",F57&gt;126000),"",ROUND(G57*LOOKUP(F57,標準報酬月額表!$C$3:$C$12,標準報酬月額表!$E$3:$E$12),0))</f>
        <v/>
      </c>
    </row>
    <row r="58" spans="1:10" x14ac:dyDescent="0.2">
      <c r="A58" s="5"/>
      <c r="B58" s="5"/>
      <c r="C58" s="6"/>
      <c r="D58" s="5"/>
      <c r="E58" s="7" t="str">
        <f t="shared" si="4"/>
        <v/>
      </c>
      <c r="F58" s="8" t="str">
        <f>IF(C58="","",LOOKUP(C58,標準報酬月額表!$A$3:$A$12,標準報酬月額表!$C$3:$C$12))</f>
        <v/>
      </c>
      <c r="G58" s="8" t="str">
        <f t="shared" si="5"/>
        <v/>
      </c>
      <c r="H58" s="8" t="str">
        <f t="shared" si="6"/>
        <v/>
      </c>
      <c r="I58" s="8" t="str">
        <f t="shared" si="7"/>
        <v/>
      </c>
      <c r="J58" s="8" t="str">
        <f>IF(OR(G58="",F58&gt;126000),"",ROUND(G58*LOOKUP(F58,標準報酬月額表!$C$3:$C$12,標準報酬月額表!$E$3:$E$12),0))</f>
        <v/>
      </c>
    </row>
    <row r="60" spans="1:10" x14ac:dyDescent="0.2">
      <c r="A60" s="9" t="s">
        <v>15</v>
      </c>
      <c r="G60" s="10">
        <f>SUM(G9:G58)</f>
        <v>0</v>
      </c>
      <c r="H60" s="10">
        <f>SUM(H9:H58)</f>
        <v>0</v>
      </c>
    </row>
    <row r="62" spans="1:10" x14ac:dyDescent="0.2">
      <c r="A62" s="2" t="s">
        <v>16</v>
      </c>
    </row>
    <row r="63" spans="1:10" x14ac:dyDescent="0.2">
      <c r="A63" s="2" t="s">
        <v>17</v>
      </c>
    </row>
  </sheetData>
  <phoneticPr fontId="6"/>
  <dataValidations count="1">
    <dataValidation type="list" allowBlank="1" sqref="D9 D10 D11 D12 D13 D14 D15 D16 D17 D18 D19 D20 D21 D22 D23 D24 D25 D26 D27 D28 D29 D30 D31 D32 D33 D34 D35 D36 D37 D38 D39 D40 D41 D42 D43 D44 D45 D46 D47 D48 D49 D50 D51 D52 D53 D54 D55 D56 D57 D58" xr:uid="{00000000-0002-0000-0000-000000000000}">
      <formula1>"はい,いいえ"</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4"/>
  <sheetViews>
    <sheetView workbookViewId="0"/>
  </sheetViews>
  <sheetFormatPr defaultRowHeight="13" x14ac:dyDescent="0.2"/>
  <cols>
    <col min="1" max="3" width="16" customWidth="1"/>
    <col min="4" max="4" width="18" customWidth="1"/>
    <col min="5" max="5" width="22" customWidth="1"/>
  </cols>
  <sheetData>
    <row r="1" spans="1:5" ht="15.5" x14ac:dyDescent="0.25">
      <c r="A1" s="1" t="s">
        <v>18</v>
      </c>
    </row>
    <row r="2" spans="1:5" x14ac:dyDescent="0.2">
      <c r="A2" s="4" t="s">
        <v>19</v>
      </c>
      <c r="B2" s="4" t="s">
        <v>20</v>
      </c>
      <c r="C2" s="4" t="s">
        <v>10</v>
      </c>
      <c r="D2" s="4" t="s">
        <v>21</v>
      </c>
      <c r="E2" s="4" t="s">
        <v>22</v>
      </c>
    </row>
    <row r="3" spans="1:5" x14ac:dyDescent="0.2">
      <c r="A3" s="8">
        <v>83000</v>
      </c>
      <c r="B3" s="8">
        <v>93000</v>
      </c>
      <c r="C3" s="8">
        <v>88000</v>
      </c>
      <c r="D3" s="8">
        <v>1056000</v>
      </c>
      <c r="E3" s="11">
        <v>0.5</v>
      </c>
    </row>
    <row r="4" spans="1:5" x14ac:dyDescent="0.2">
      <c r="A4" s="8">
        <v>93000</v>
      </c>
      <c r="B4" s="8">
        <v>101000</v>
      </c>
      <c r="C4" s="8">
        <v>98000</v>
      </c>
      <c r="D4" s="8">
        <v>1176000</v>
      </c>
      <c r="E4" s="11">
        <v>0.6</v>
      </c>
    </row>
    <row r="5" spans="1:5" x14ac:dyDescent="0.2">
      <c r="A5" s="8">
        <v>101000</v>
      </c>
      <c r="B5" s="8">
        <v>107000</v>
      </c>
      <c r="C5" s="8">
        <v>104000</v>
      </c>
      <c r="D5" s="8">
        <v>1248000</v>
      </c>
      <c r="E5" s="11">
        <v>0.72</v>
      </c>
    </row>
    <row r="6" spans="1:5" x14ac:dyDescent="0.2">
      <c r="A6" s="8">
        <v>107000</v>
      </c>
      <c r="B6" s="8">
        <v>114000</v>
      </c>
      <c r="C6" s="8">
        <v>110000</v>
      </c>
      <c r="D6" s="8">
        <v>1320000</v>
      </c>
      <c r="E6" s="11">
        <v>0.82</v>
      </c>
    </row>
    <row r="7" spans="1:5" x14ac:dyDescent="0.2">
      <c r="A7" s="8">
        <v>114000</v>
      </c>
      <c r="B7" s="8">
        <v>122000</v>
      </c>
      <c r="C7" s="8">
        <v>118000</v>
      </c>
      <c r="D7" s="8">
        <v>1416000</v>
      </c>
      <c r="E7" s="11">
        <v>0.9</v>
      </c>
    </row>
    <row r="8" spans="1:5" x14ac:dyDescent="0.2">
      <c r="A8" s="8">
        <v>122000</v>
      </c>
      <c r="B8" s="8">
        <v>130000</v>
      </c>
      <c r="C8" s="8">
        <v>126000</v>
      </c>
      <c r="D8" s="8">
        <v>1512000</v>
      </c>
      <c r="E8" s="11">
        <v>0.96</v>
      </c>
    </row>
    <row r="9" spans="1:5" x14ac:dyDescent="0.2">
      <c r="A9" s="8">
        <v>130000</v>
      </c>
      <c r="B9" s="8">
        <v>138000</v>
      </c>
      <c r="C9" s="8">
        <v>134000</v>
      </c>
      <c r="D9" s="8">
        <v>1608000</v>
      </c>
      <c r="E9" s="11">
        <v>1</v>
      </c>
    </row>
    <row r="10" spans="1:5" x14ac:dyDescent="0.2">
      <c r="A10" s="8">
        <v>138000</v>
      </c>
      <c r="B10" s="8">
        <v>146000</v>
      </c>
      <c r="C10" s="8">
        <v>142000</v>
      </c>
      <c r="D10" s="8">
        <v>1704000</v>
      </c>
      <c r="E10" s="11">
        <v>1</v>
      </c>
    </row>
    <row r="11" spans="1:5" x14ac:dyDescent="0.2">
      <c r="A11" s="8">
        <v>146000</v>
      </c>
      <c r="B11" s="8">
        <v>155000</v>
      </c>
      <c r="C11" s="8">
        <v>150000</v>
      </c>
      <c r="D11" s="8">
        <v>1800000</v>
      </c>
      <c r="E11" s="11">
        <v>1</v>
      </c>
    </row>
    <row r="12" spans="1:5" x14ac:dyDescent="0.2">
      <c r="A12" s="8">
        <v>155000</v>
      </c>
      <c r="B12" s="8"/>
      <c r="C12" s="8">
        <v>160000</v>
      </c>
      <c r="D12" s="8">
        <v>1920000</v>
      </c>
      <c r="E12" s="11">
        <v>1</v>
      </c>
    </row>
    <row r="14" spans="1:5" x14ac:dyDescent="0.2">
      <c r="A14" s="2" t="s">
        <v>23</v>
      </c>
    </row>
  </sheetData>
  <phoneticPr fontId="6"/>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2"/>
  <sheetViews>
    <sheetView workbookViewId="0"/>
  </sheetViews>
  <sheetFormatPr defaultRowHeight="13" x14ac:dyDescent="0.2"/>
  <cols>
    <col min="1" max="1" width="30" customWidth="1"/>
    <col min="2" max="2" width="66" customWidth="1"/>
    <col min="3" max="3" width="30" customWidth="1"/>
  </cols>
  <sheetData>
    <row r="1" spans="1:3" ht="15.5" x14ac:dyDescent="0.25">
      <c r="A1" s="1" t="s">
        <v>24</v>
      </c>
    </row>
    <row r="3" spans="1:3" x14ac:dyDescent="0.2">
      <c r="A3" s="4" t="s">
        <v>25</v>
      </c>
      <c r="B3" s="4" t="s">
        <v>26</v>
      </c>
      <c r="C3" s="4" t="s">
        <v>27</v>
      </c>
    </row>
    <row r="4" spans="1:3" ht="26" x14ac:dyDescent="0.2">
      <c r="A4" s="7" t="s">
        <v>28</v>
      </c>
      <c r="B4" s="12" t="s">
        <v>29</v>
      </c>
      <c r="C4" s="5"/>
    </row>
    <row r="5" spans="1:3" x14ac:dyDescent="0.2">
      <c r="A5" s="7" t="s">
        <v>30</v>
      </c>
      <c r="B5" s="12" t="s">
        <v>31</v>
      </c>
      <c r="C5" s="5"/>
    </row>
    <row r="6" spans="1:3" ht="26" x14ac:dyDescent="0.2">
      <c r="A6" s="7" t="s">
        <v>32</v>
      </c>
      <c r="B6" s="12" t="s">
        <v>33</v>
      </c>
      <c r="C6" s="5"/>
    </row>
    <row r="7" spans="1:3" x14ac:dyDescent="0.2">
      <c r="A7" s="7" t="s">
        <v>34</v>
      </c>
      <c r="B7" s="12" t="s">
        <v>35</v>
      </c>
      <c r="C7" s="5"/>
    </row>
    <row r="8" spans="1:3" x14ac:dyDescent="0.2">
      <c r="A8" s="7" t="s">
        <v>36</v>
      </c>
      <c r="B8" s="12" t="s">
        <v>37</v>
      </c>
      <c r="C8" s="5"/>
    </row>
    <row r="9" spans="1:3" ht="26" x14ac:dyDescent="0.2">
      <c r="A9" s="7" t="s">
        <v>38</v>
      </c>
      <c r="B9" s="12" t="s">
        <v>39</v>
      </c>
      <c r="C9" s="5"/>
    </row>
    <row r="10" spans="1:3" x14ac:dyDescent="0.2">
      <c r="A10" s="7" t="s">
        <v>40</v>
      </c>
      <c r="B10" s="12" t="s">
        <v>41</v>
      </c>
      <c r="C10" s="5"/>
    </row>
    <row r="12" spans="1:3" x14ac:dyDescent="0.2">
      <c r="A12" s="2" t="s">
        <v>42</v>
      </c>
    </row>
  </sheetData>
  <phoneticPr fontId="6"/>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2"/>
  <sheetViews>
    <sheetView workbookViewId="0"/>
  </sheetViews>
  <sheetFormatPr defaultRowHeight="13" x14ac:dyDescent="0.2"/>
  <cols>
    <col min="1" max="1" width="110" customWidth="1"/>
  </cols>
  <sheetData>
    <row r="1" spans="1:1" ht="15.5" x14ac:dyDescent="0.25">
      <c r="A1" s="1" t="s">
        <v>43</v>
      </c>
    </row>
    <row r="2" spans="1:1" x14ac:dyDescent="0.2">
      <c r="A2" t="s">
        <v>44</v>
      </c>
    </row>
    <row r="3" spans="1:1" x14ac:dyDescent="0.2">
      <c r="A3" t="s">
        <v>45</v>
      </c>
    </row>
    <row r="4" spans="1:1" x14ac:dyDescent="0.2">
      <c r="A4" t="s">
        <v>46</v>
      </c>
    </row>
    <row r="5" spans="1:1" x14ac:dyDescent="0.2">
      <c r="A5" t="s">
        <v>47</v>
      </c>
    </row>
    <row r="7" spans="1:1" ht="15.5" x14ac:dyDescent="0.25">
      <c r="A7" s="1" t="s">
        <v>48</v>
      </c>
    </row>
    <row r="8" spans="1:1" x14ac:dyDescent="0.2">
      <c r="A8" t="s">
        <v>49</v>
      </c>
    </row>
    <row r="9" spans="1:1" x14ac:dyDescent="0.2">
      <c r="A9" t="s">
        <v>50</v>
      </c>
    </row>
    <row r="11" spans="1:1" x14ac:dyDescent="0.2">
      <c r="A11" t="s">
        <v>51</v>
      </c>
    </row>
    <row r="12" spans="1:1" x14ac:dyDescent="0.2">
      <c r="A12" t="s">
        <v>52</v>
      </c>
    </row>
  </sheetData>
  <phoneticPr fontId="6"/>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従業員別コスト試算</vt:lpstr>
      <vt:lpstr>標準報酬月額表</vt:lpstr>
      <vt:lpstr>施行スケジュール</vt:lpstr>
      <vt:lpstr>使い方・出典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岩男 祐多</cp:lastModifiedBy>
  <dcterms:created xsi:type="dcterms:W3CDTF">2026-08-20T04:49:43Z</dcterms:created>
  <dcterms:modified xsi:type="dcterms:W3CDTF">2026-09-04T06:49:42Z</dcterms:modified>
</cp:coreProperties>
</file>