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計算" sheetId="1" state="visible" r:id="rId1"/>
    <sheet xmlns:r="http://schemas.openxmlformats.org/officeDocument/2006/relationships" name="税率表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00695C"/>
      </patternFill>
    </fill>
    <fill>
      <patternFill patternType="solid">
        <fgColor rgb="00FFF9C4"/>
      </patternFill>
    </fill>
    <fill>
      <patternFill patternType="solid">
        <fgColor rgb="00E0F2F1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2" borderId="0" pivotButton="0" quotePrefix="0" xfId="0"/>
    <xf numFmtId="3" fontId="0" fillId="3" borderId="1" pivotButton="0" quotePrefix="0" xfId="0"/>
    <xf numFmtId="0" fontId="0" fillId="3" borderId="1" pivotButton="0" quotePrefix="0" xfId="0"/>
    <xf numFmtId="3" fontId="0" fillId="0" borderId="1" pivotButton="0" quotePrefix="0" xfId="0"/>
    <xf numFmtId="0" fontId="3" fillId="0" borderId="0" pivotButton="0" quotePrefix="0" xfId="0"/>
    <xf numFmtId="3" fontId="3" fillId="4" borderId="1" pivotButton="0" quotePrefix="0" xfId="0"/>
    <xf numFmtId="1" fontId="0" fillId="0" borderId="1" pivotButton="0" quotePrefix="0" xfId="0"/>
    <xf numFmtId="164" fontId="0" fillId="0" borderId="1" pivotButton="0" quotePrefix="0" xfId="0"/>
    <xf numFmtId="3" fontId="0" fillId="0" borderId="1" applyAlignment="1" pivotButton="0" quotePrefix="0" xfId="0">
      <alignment wrapText="1"/>
    </xf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8" customWidth="1" min="1" max="1"/>
    <col width="22" customWidth="1" min="2" max="2"/>
    <col width="60" customWidth="1" min="3" max="3"/>
  </cols>
  <sheetData>
    <row r="1">
      <c r="A1" s="1" t="inlineStr">
        <is>
          <t>ふるさと納税の返礼品 一時所得の計算シート（EZARK税務会計）</t>
        </is>
      </c>
    </row>
    <row r="2" ht="34" customHeight="1">
      <c r="A2" s="2" t="inlineStr">
        <is>
          <t>黄色のセルに入力します。初期値は記事の例（寄附額1,000万円・課税される所得金額4,000万円）です。目安の試算で、税額を確定させるものではありません。</t>
        </is>
      </c>
    </row>
    <row r="3">
      <c r="A3" s="3" t="inlineStr">
        <is>
          <t>入力項目</t>
        </is>
      </c>
      <c r="B3" s="3" t="inlineStr">
        <is>
          <t>値</t>
        </is>
      </c>
      <c r="C3" s="3" t="inlineStr">
        <is>
          <t>メモ</t>
        </is>
      </c>
    </row>
    <row r="4" ht="30" customHeight="1">
      <c r="A4" t="inlineStr">
        <is>
          <t>返礼品ありの寄附額（その年に返礼品を受け取る分・円）</t>
        </is>
      </c>
      <c r="B4" s="4" t="n">
        <v>10000000</v>
      </c>
      <c r="C4" s="2" t="inlineStr">
        <is>
          <t>返礼品を辞退した寄附は含めません</t>
        </is>
      </c>
    </row>
    <row r="5" ht="30" customHeight="1">
      <c r="A5" t="inlineStr">
        <is>
          <t>評価額の割合（％）</t>
        </is>
      </c>
      <c r="B5" s="5" t="n">
        <v>30</v>
      </c>
      <c r="C5" s="2" t="inlineStr">
        <is>
          <t>総務省の返礼割合3割以下に基づく目安。自治体の調達価格が分かれば下の欄に直接入力</t>
        </is>
      </c>
    </row>
    <row r="6" ht="30" customHeight="1">
      <c r="A6" t="inlineStr">
        <is>
          <t>返礼品の評価額を直接入力する場合（円）</t>
        </is>
      </c>
      <c r="B6" s="4" t="n"/>
      <c r="C6" s="2" t="inlineStr">
        <is>
          <t>入力すると割合による計算より優先します（自治体が回答した調達価格の合計など）</t>
        </is>
      </c>
    </row>
    <row r="7" ht="30" customHeight="1">
      <c r="A7" t="inlineStr">
        <is>
          <t>返礼品なしの寄附額（円）</t>
        </is>
      </c>
      <c r="B7" s="4" t="n">
        <v>0</v>
      </c>
      <c r="C7" s="2" t="inlineStr">
        <is>
          <t>一時所得には含めません。寄附総額に対する割合の表示にだけ使います</t>
        </is>
      </c>
    </row>
    <row r="8" ht="30" customHeight="1">
      <c r="A8" t="inlineStr">
        <is>
          <t>他の一時所得の総収入金額（円）</t>
        </is>
      </c>
      <c r="B8" s="4" t="n">
        <v>0</v>
      </c>
      <c r="C8" s="2" t="inlineStr">
        <is>
          <t>保険の満期保険金・解約返戻金、懸賞の賞金など</t>
        </is>
      </c>
    </row>
    <row r="9" ht="30" customHeight="1">
      <c r="A9" t="inlineStr">
        <is>
          <t>他の一時所得の支出した金額（円）</t>
        </is>
      </c>
      <c r="B9" s="4" t="n">
        <v>0</v>
      </c>
      <c r="C9" s="2" t="inlineStr">
        <is>
          <t>保険料など。収入に直接対応するものに限ります</t>
        </is>
      </c>
    </row>
    <row r="10" ht="30" customHeight="1">
      <c r="A10" t="inlineStr">
        <is>
          <t>課税される所得金額（一時所得を加える前・円）</t>
        </is>
      </c>
      <c r="B10" s="4" t="n">
        <v>40000000</v>
      </c>
      <c r="C10" s="2" t="inlineStr">
        <is>
          <t>他の一時所得も含めない金額。申告書の「課税される所得金額」の目安</t>
        </is>
      </c>
    </row>
    <row r="11" ht="30" customHeight="1">
      <c r="A11" t="inlineStr">
        <is>
          <t>区分</t>
        </is>
      </c>
      <c r="B11" s="5" t="inlineStr">
        <is>
          <t>個人事業主など</t>
        </is>
      </c>
      <c r="C11" s="2" t="inlineStr">
        <is>
          <t>給与所得者を選ぶと下で20万円基準を判定します</t>
        </is>
      </c>
    </row>
    <row r="12" ht="30" customHeight="1">
      <c r="A12" t="inlineStr">
        <is>
          <t>給与・退職所得以外の他の所得金額（円）</t>
        </is>
      </c>
      <c r="B12" s="4" t="n">
        <v>0</v>
      </c>
      <c r="C12" s="2" t="inlineStr">
        <is>
          <t>給与所得者のみ使用。事業・不動産・雑所得などの合計（一時所得は含めない）</t>
        </is>
      </c>
    </row>
    <row r="14">
      <c r="A14" s="3" t="inlineStr">
        <is>
          <t>計算過程</t>
        </is>
      </c>
      <c r="B14" s="3" t="inlineStr">
        <is>
          <t>金額</t>
        </is>
      </c>
    </row>
    <row r="15">
      <c r="A15" t="inlineStr">
        <is>
          <t>返礼品の経済的利益（評価額）</t>
        </is>
      </c>
      <c r="B15" s="6">
        <f>IF(B6&gt;0,B6,ROUNDDOWN(B4*B5/100+0.000000001,0))</f>
        <v/>
      </c>
    </row>
    <row r="16">
      <c r="A16" t="inlineStr">
        <is>
          <t>【他の一時所得のみ】総収入−支出</t>
        </is>
      </c>
      <c r="B16" s="6">
        <f>B8-B9</f>
        <v/>
      </c>
    </row>
    <row r="17">
      <c r="A17" t="inlineStr">
        <is>
          <t>【他の一時所得のみ】特別控除額</t>
        </is>
      </c>
      <c r="B17" s="6">
        <f>IF(B16&gt;0,MIN(500000,B16),0)</f>
        <v/>
      </c>
    </row>
    <row r="18">
      <c r="A18" t="inlineStr">
        <is>
          <t>【他の一時所得のみ】一時所得の金額</t>
        </is>
      </c>
      <c r="B18" s="6">
        <f>IF(B16&gt;0,B16-B17,0)</f>
        <v/>
      </c>
    </row>
    <row r="19">
      <c r="A19" t="inlineStr">
        <is>
          <t>【他の一時所得のみ】総所得金額に算入する額（1/2）</t>
        </is>
      </c>
      <c r="B19" s="6">
        <f>ROUNDDOWN(B18/2,0)</f>
        <v/>
      </c>
    </row>
    <row r="20">
      <c r="A20" t="inlineStr">
        <is>
          <t>【返礼品を加える】総収入−支出</t>
        </is>
      </c>
      <c r="B20" s="6">
        <f>B8+B15-B9</f>
        <v/>
      </c>
    </row>
    <row r="21">
      <c r="A21" t="inlineStr">
        <is>
          <t>【返礼品を加える】特別控除額（最高50万円）</t>
        </is>
      </c>
      <c r="B21" s="6">
        <f>IF(B20&gt;0,MIN(500000,B20),0)</f>
        <v/>
      </c>
    </row>
    <row r="22">
      <c r="A22" s="7" t="inlineStr">
        <is>
          <t>【返礼品を加える】一時所得の金額</t>
        </is>
      </c>
      <c r="B22" s="8">
        <f>IF(B20&gt;0,B20-B21,0)</f>
        <v/>
      </c>
    </row>
    <row r="23">
      <c r="A23" s="7" t="inlineStr">
        <is>
          <t>【返礼品を加える】総所得金額に算入する額（1/2）</t>
        </is>
      </c>
      <c r="B23" s="8">
        <f>ROUNDDOWN(B22/2,0)</f>
        <v/>
      </c>
    </row>
    <row r="24">
      <c r="A24" t="inlineStr">
        <is>
          <t>課税所得（返礼品なし・1,000円未満切捨）</t>
        </is>
      </c>
      <c r="B24" s="6">
        <f>ROUNDDOWN(B10+B19,-3)</f>
        <v/>
      </c>
    </row>
    <row r="25">
      <c r="A25" t="inlineStr">
        <is>
          <t>所得税額（返礼品なし）</t>
        </is>
      </c>
      <c r="B25" s="6">
        <f>IF(B24&lt;1000,0,ROUNDDOWN(B24*LOOKUP(B24,税率表!$A$2:$A$9,税率表!$B$2:$B$9)/100,0)-LOOKUP(B24,税率表!$A$2:$A$9,税率表!$C$2:$C$9))</f>
        <v/>
      </c>
    </row>
    <row r="26">
      <c r="A26" t="inlineStr">
        <is>
          <t>課税所得（返礼品あり・1,000円未満切捨）</t>
        </is>
      </c>
      <c r="B26" s="6">
        <f>ROUNDDOWN(B10+B23,-3)</f>
        <v/>
      </c>
    </row>
    <row r="27">
      <c r="A27" t="inlineStr">
        <is>
          <t>所得税額（返礼品あり）</t>
        </is>
      </c>
      <c r="B27" s="6">
        <f>IF(B26&lt;1000,0,ROUNDDOWN(B26*LOOKUP(B26,税率表!$A$2:$A$9,税率表!$B$2:$B$9)/100,0)-LOOKUP(B26,税率表!$A$2:$A$9,税率表!$C$2:$C$9))</f>
        <v/>
      </c>
    </row>
    <row r="28">
      <c r="A28" t="inlineStr">
        <is>
          <t>適用される所得税率（％）</t>
        </is>
      </c>
      <c r="B28" s="9">
        <f>IF(B26&lt;1000,0,LOOKUP(B26,税率表!$A$2:$A$9,税率表!$B$2:$B$9))</f>
        <v/>
      </c>
    </row>
    <row r="29">
      <c r="A29" t="inlineStr">
        <is>
          <t>返礼品によって増える所得税</t>
        </is>
      </c>
      <c r="B29" s="6">
        <f>B27-B25</f>
        <v/>
      </c>
    </row>
    <row r="30">
      <c r="A30" t="inlineStr">
        <is>
          <t>同・復興特別所得税（2.1％）</t>
        </is>
      </c>
      <c r="B30" s="6">
        <f>ROUNDDOWN(B27*21/1000,0)-ROUNDDOWN(B25*21/1000,0)</f>
        <v/>
      </c>
    </row>
    <row r="31">
      <c r="A31" t="inlineStr">
        <is>
          <t>同・住民税（所得割10％）</t>
        </is>
      </c>
      <c r="B31" s="6">
        <f>(ROUNDDOWN(B23/1000,0)-ROUNDDOWN(B19/1000,0))*100</f>
        <v/>
      </c>
    </row>
    <row r="32">
      <c r="A32" s="7" t="inlineStr">
        <is>
          <t>追加税額の目安（合計）</t>
        </is>
      </c>
      <c r="B32" s="8">
        <f>B29+B30+B31</f>
        <v/>
      </c>
    </row>
    <row r="33">
      <c r="A33" t="inlineStr">
        <is>
          <t>寄附額（返礼品あり）に対する割合</t>
        </is>
      </c>
      <c r="B33" s="10">
        <f>IF(B4&gt;0,B32/B4,"")</f>
        <v/>
      </c>
    </row>
    <row r="34">
      <c r="A34" t="inlineStr">
        <is>
          <t>返礼品の経済的利益に対する割合</t>
        </is>
      </c>
      <c r="B34" s="10">
        <f>IF(B15&gt;0,B32/B15,"")</f>
        <v/>
      </c>
    </row>
    <row r="35">
      <c r="A35" t="inlineStr">
        <is>
          <t>寄附総額（返礼品なしを含む）に対する割合</t>
        </is>
      </c>
      <c r="B35" s="10">
        <f>IF(B4+B7&gt;0,B32/(B4+B7),"")</f>
        <v/>
      </c>
    </row>
    <row r="36">
      <c r="A36" t="inlineStr">
        <is>
          <t>一時所得が0円で収まる評価額の上限</t>
        </is>
      </c>
      <c r="B36" s="6">
        <f>MAX(0,500000+B9-B8)</f>
        <v/>
      </c>
    </row>
    <row r="37">
      <c r="A37" t="inlineStr">
        <is>
          <t>一時所得が0円で収まる寄附額の目安（割合入力時）</t>
        </is>
      </c>
      <c r="B37" s="6">
        <f>IF(OR(B6&gt;0,B5&lt;=0),"",ROUNDDOWN(B36*100/B5+0.000000001,0))</f>
        <v/>
      </c>
    </row>
    <row r="38">
      <c r="A38" t="inlineStr">
        <is>
          <t>給与所得者：給与・退職所得以外の所得金額の合計（一時所得は1/2後）</t>
        </is>
      </c>
      <c r="B38" s="6">
        <f>IF(B11="給与所得者",B23+B12,"")</f>
        <v/>
      </c>
    </row>
    <row r="39" ht="48" customHeight="1">
      <c r="A39" t="inlineStr">
        <is>
          <t>給与所得者：所得税の確定申告（所得税法121条1項1号の20万円基準）</t>
        </is>
      </c>
      <c r="B39" s="11">
        <f>IF(B11&lt;&gt;"給与所得者","対象外（確定申告をする方は一時所得を申告書に含めます）",IF(B38&gt;200000,"20万円超：確定申告が必要になる目安","20万円以下：所得税の確定申告は不要になる目安（住民税の申告は別途確認）"))</f>
        <v/>
      </c>
    </row>
    <row r="41" ht="62" customHeight="1">
      <c r="A41" s="2" t="inlineStr">
        <is>
          <t>注意：寄附額そのものは、返礼品の一時所得から差し引く支出としては扱っていません。住民税は所得割10％の概算で、所得控除の違いや特例は反映していません。令和9年分以降は復興特別所得税1.1％と防衛特別所得税1％に分かれますが、合計の負担率は2.1％で変わりません。</t>
        </is>
      </c>
    </row>
    <row r="42" ht="34" customHeight="1">
      <c r="A42" s="2" t="inlineStr">
        <is>
          <t>出典：国税庁 質疑応答事例（ふるさと納税の返礼品の収入計上時期／謝礼を受けた場合の課税関係）、タックスアンサーNo.1490・No.2260、所得税法34条・22条・121条、国税不服審判所 令和4年2月7日裁決。</t>
        </is>
      </c>
    </row>
  </sheetData>
  <mergeCells count="3">
    <mergeCell ref="A42:C42"/>
    <mergeCell ref="A41:C41"/>
    <mergeCell ref="A2:C2"/>
  </mergeCells>
  <dataValidations count="1">
    <dataValidation sqref="B11" showDropDown="0" showInputMessage="0" showErrorMessage="0" allowBlank="0" type="list">
      <formula1>"個人事業主など,給与所得者"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32" customWidth="1" min="1" max="1"/>
    <col width="14" customWidth="1" min="2" max="2"/>
    <col width="16" customWidth="1" min="3" max="3"/>
  </cols>
  <sheetData>
    <row r="1">
      <c r="A1" s="3" t="inlineStr">
        <is>
          <t>課税される所得金額（以上・円）</t>
        </is>
      </c>
      <c r="B1" s="3" t="inlineStr">
        <is>
          <t>税率（％）</t>
        </is>
      </c>
      <c r="C1" s="3" t="inlineStr">
        <is>
          <t>控除額（円）</t>
        </is>
      </c>
    </row>
    <row r="2">
      <c r="A2" s="12" t="n">
        <v>0</v>
      </c>
      <c r="B2" t="n">
        <v>0</v>
      </c>
      <c r="C2" s="12" t="n">
        <v>0</v>
      </c>
    </row>
    <row r="3">
      <c r="A3" s="12" t="n">
        <v>1000</v>
      </c>
      <c r="B3" t="n">
        <v>5</v>
      </c>
      <c r="C3" s="12" t="n">
        <v>0</v>
      </c>
    </row>
    <row r="4">
      <c r="A4" s="12" t="n">
        <v>1950000</v>
      </c>
      <c r="B4" t="n">
        <v>10</v>
      </c>
      <c r="C4" s="12" t="n">
        <v>97500</v>
      </c>
    </row>
    <row r="5">
      <c r="A5" s="12" t="n">
        <v>3300000</v>
      </c>
      <c r="B5" t="n">
        <v>20</v>
      </c>
      <c r="C5" s="12" t="n">
        <v>427500</v>
      </c>
    </row>
    <row r="6">
      <c r="A6" s="12" t="n">
        <v>6950000</v>
      </c>
      <c r="B6" t="n">
        <v>23</v>
      </c>
      <c r="C6" s="12" t="n">
        <v>636000</v>
      </c>
    </row>
    <row r="7">
      <c r="A7" s="12" t="n">
        <v>9000000</v>
      </c>
      <c r="B7" t="n">
        <v>33</v>
      </c>
      <c r="C7" s="12" t="n">
        <v>1536000</v>
      </c>
    </row>
    <row r="8">
      <c r="A8" s="12" t="n">
        <v>18000000</v>
      </c>
      <c r="B8" t="n">
        <v>40</v>
      </c>
      <c r="C8" s="12" t="n">
        <v>2796000</v>
      </c>
    </row>
    <row r="9">
      <c r="A9" s="12" t="n">
        <v>40000000</v>
      </c>
      <c r="B9" t="n">
        <v>45</v>
      </c>
      <c r="C9" s="12" t="n">
        <v>4796000</v>
      </c>
    </row>
    <row r="11">
      <c r="A11" t="inlineStr">
        <is>
          <t>出典：国税庁 タックスアンサーNo.2260 所得税の速算表（令和8年4月1日現在法令等）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2026-10-08T05:43:34Z</dcterms:created>
  <dcterms:modified xmlns:dcterms="http://purl.org/dc/terms/" xmlns:xsi="http://www.w3.org/2001/XMLSchema-instance" xsi:type="dcterms:W3CDTF">2026-10-08T05:43:34Z</dcterms:modified>
</cp:coreProperties>
</file>